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uposecurity.sharepoint.com/sites/IRTeam/Shared Documents/AR/AR en proceso/EEFF Compañias/"/>
    </mc:Choice>
  </mc:AlternateContent>
  <xr:revisionPtr revIDLastSave="118" documentId="8_{38CD2630-0A3A-4ABC-B7B9-2A9FB96E628E}" xr6:coauthVersionLast="47" xr6:coauthVersionMax="47" xr10:uidLastSave="{162ABB02-C182-4679-9E1F-93E7E43A9463}"/>
  <bookViews>
    <workbookView xWindow="-110" yWindow="-110" windowWidth="19420" windowHeight="10420" tabRatio="806" firstSheet="13" activeTab="18" xr2:uid="{00000000-000D-0000-FFFF-FFFF00000000}"/>
  </bookViews>
  <sheets>
    <sheet name="EERR Banco" sheetId="28" r:id="rId1"/>
    <sheet name="Balance Banco" sheetId="29" r:id="rId2"/>
    <sheet name="Activo_Vida" sheetId="4" r:id="rId3"/>
    <sheet name="Pasivo_Vida" sheetId="5" r:id="rId4"/>
    <sheet name="Resultado_Vida" sheetId="6" r:id="rId5"/>
    <sheet name="Activo_Pasivo_Valores" sheetId="10" r:id="rId6"/>
    <sheet name="Activo_Pasivo_AGF" sheetId="7" r:id="rId7"/>
    <sheet name="Resultado_Valores" sheetId="11" r:id="rId8"/>
    <sheet name="Resultado_AGF" sheetId="16" r:id="rId9"/>
    <sheet name="Activo_Pasivo_Factoring" sheetId="14" r:id="rId10"/>
    <sheet name="Resultado_Factoring" sheetId="15" r:id="rId11"/>
    <sheet name="Protecta Security" sheetId="26" r:id="rId12"/>
    <sheet name="Dividendos_Percibidos_por_GS" sheetId="21" r:id="rId13"/>
    <sheet name="Activo_GS" sheetId="23" r:id="rId14"/>
    <sheet name="Pasivo_GS" sheetId="25" r:id="rId15"/>
    <sheet name="Resultado_GS" sheetId="24" r:id="rId16"/>
    <sheet name="GS_IPS_Individual" sheetId="22" r:id="rId17"/>
    <sheet name="Balance Banco - Histórico" sheetId="18" r:id="rId18"/>
    <sheet name="EERR Banco - Histórico" sheetId="17" r:id="rId19"/>
  </sheets>
  <definedNames>
    <definedName name="AC2A">#REF!</definedName>
    <definedName name="amortización">#REF!</definedName>
    <definedName name="Anexo2">#REF!</definedName>
    <definedName name="Anexo3">#REF!</definedName>
    <definedName name="Anexo4">#REF!</definedName>
    <definedName name="_xlnm.Print_Area" localSheetId="6">Activo_Pasivo_AGF!$B$1:$E$23</definedName>
    <definedName name="_xlnm.Print_Area" localSheetId="9">Activo_Pasivo_Factoring!$B$1:$D$43</definedName>
    <definedName name="_xlnm.Print_Area" localSheetId="5">Activo_Pasivo_Valores!$C$1:$E$61</definedName>
    <definedName name="_xlnm.Print_Area" localSheetId="2">Activo_Vida!$B$1:$D$58</definedName>
    <definedName name="_xlnm.Print_Area" localSheetId="3">Pasivo_Vida!$B$1:$D$44</definedName>
    <definedName name="_xlnm.Print_Area" localSheetId="10">Resultado_Factoring!$B$1:$H$17</definedName>
    <definedName name="_xlnm.Print_Area" localSheetId="7">Resultado_Valores!$C$1:$F$45</definedName>
    <definedName name="_xlnm.Print_Area" localSheetId="4">Resultado_Vida!$B$1:$D$56</definedName>
    <definedName name="AS2DocOpenMode" hidden="1">"AS2DocumentEdit"</definedName>
    <definedName name="bla">#REF!</definedName>
    <definedName name="BusinessUnit" localSheetId="6">#REF!</definedName>
    <definedName name="BusinessUnit">#REF!</definedName>
    <definedName name="CHEQ">#REF!</definedName>
    <definedName name="Chile">#REF!</definedName>
    <definedName name="Contractual">#REF!</definedName>
    <definedName name="CUENTA">#REF!</definedName>
    <definedName name="Detalle">#REF!</definedName>
    <definedName name="DetalleMatriz">#REF!</definedName>
    <definedName name="DIFERENCIAS_TEMPORARIAS">#REF!</definedName>
    <definedName name="hhh">#REF!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étodo_Utilizado_para_Expresar_la_Amortización_de_Activos_Intangibles_Identificables__Vida_o_Tasa">#REF!</definedName>
    <definedName name="monedas">#REF!</definedName>
    <definedName name="nulo">#REF!</definedName>
    <definedName name="NvsAnswerCol">"[FECU_IFRS_CLASIF_GRCTY.xls]Det_Cuentas!$A$4:$A$65536"</definedName>
    <definedName name="NvsASD">"V2010-06-03"</definedName>
    <definedName name="NvsAutoDrillOk">"VY"</definedName>
    <definedName name="NvsElapsedTime">0.000162037038535345</definedName>
    <definedName name="NvsEndTime">40332.4783912037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"V2006-01-02"</definedName>
    <definedName name="NvsPanelSetid">"VFGRTY"</definedName>
    <definedName name="NvsReqBU">"VGRCTY"</definedName>
    <definedName name="NvsReqBUOnly">"VY"</definedName>
    <definedName name="NvsTransLed">"VN"</definedName>
    <definedName name="NvsTreeASD">"V2010-06-03"</definedName>
    <definedName name="NvsValTbl.ACCOUNT">"GL_ACCOUNT_TBL"</definedName>
    <definedName name="NvsValTbl.STD_ID_NUM">"BUS_UNIT_IDS_AP"</definedName>
    <definedName name="Pasivo">#REF!</definedName>
    <definedName name="Proceso">#REF!</definedName>
    <definedName name="SI">#REF!</definedName>
    <definedName name="tasas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8">#REF!</definedName>
    <definedName name="TextRefCopy19">#REF!</definedName>
    <definedName name="TextRefCopy2">#REF!</definedName>
    <definedName name="TextRefCopy21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25</definedName>
    <definedName name="UF">#REF!</definedName>
    <definedName name="USD">#REF!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4" i="14" l="1"/>
  <c r="AH35" i="14" l="1"/>
  <c r="AA3" i="21" l="1"/>
  <c r="AI58" i="7"/>
  <c r="AI59" i="7" s="1"/>
  <c r="AI50" i="11"/>
  <c r="AI65" i="10"/>
  <c r="AG9" i="21" l="1"/>
  <c r="AC4" i="26" l="1"/>
  <c r="BE1" i="22" l="1"/>
  <c r="AF9" i="21" l="1"/>
  <c r="BD1" i="22" l="1"/>
  <c r="AB4" i="26" l="1"/>
  <c r="AH50" i="11" l="1"/>
  <c r="D50" i="11" l="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V50" i="11"/>
  <c r="W50" i="11"/>
  <c r="F58" i="7" l="1"/>
  <c r="G58" i="7"/>
  <c r="H58" i="7"/>
  <c r="I58" i="7"/>
  <c r="J58" i="7"/>
  <c r="K58" i="7"/>
  <c r="L58" i="7"/>
  <c r="M58" i="7"/>
  <c r="N58" i="7"/>
  <c r="O58" i="7"/>
  <c r="P58" i="7"/>
  <c r="Q58" i="7"/>
  <c r="Q59" i="7" s="1"/>
  <c r="R58" i="7"/>
  <c r="S58" i="7"/>
  <c r="T58" i="7"/>
  <c r="U58" i="7"/>
  <c r="U59" i="7" s="1"/>
  <c r="V58" i="7"/>
  <c r="Z58" i="7"/>
  <c r="P65" i="10"/>
  <c r="F65" i="10"/>
  <c r="G65" i="10"/>
  <c r="H65" i="10"/>
  <c r="I65" i="10"/>
  <c r="J65" i="10"/>
  <c r="K65" i="10"/>
  <c r="L65" i="10"/>
  <c r="M65" i="10"/>
  <c r="N65" i="10"/>
  <c r="O65" i="10"/>
  <c r="Q65" i="10"/>
  <c r="Q66" i="10" s="1"/>
  <c r="R65" i="10"/>
  <c r="S65" i="10"/>
  <c r="T65" i="10"/>
  <c r="U65" i="10"/>
  <c r="U66" i="10" s="1"/>
  <c r="V65" i="10"/>
  <c r="W65" i="10"/>
  <c r="Z65" i="10"/>
  <c r="AB34" i="14"/>
  <c r="AB35" i="14" l="1"/>
  <c r="AC50" i="11" l="1"/>
  <c r="AG65" i="10"/>
  <c r="AG66" i="10" s="1"/>
  <c r="AE9" i="21" l="1"/>
  <c r="AG58" i="7" l="1"/>
  <c r="AD58" i="7" l="1"/>
  <c r="AH58" i="7"/>
  <c r="AH59" i="7" s="1"/>
  <c r="AG59" i="7"/>
  <c r="AG50" i="11"/>
  <c r="AF34" i="14" l="1"/>
  <c r="AF35" i="14" l="1"/>
  <c r="BC1" i="22"/>
  <c r="AA4" i="26" l="1"/>
  <c r="AB50" i="11" l="1"/>
  <c r="AA50" i="11" l="1"/>
  <c r="BB1" i="22" l="1"/>
  <c r="AE34" i="14" l="1"/>
  <c r="AF50" i="11"/>
  <c r="AE35" i="14" l="1"/>
  <c r="Z4" i="26" l="1"/>
  <c r="AB9" i="21" l="1"/>
  <c r="AD34" i="14" l="1"/>
  <c r="AE50" i="11"/>
  <c r="AD50" i="11"/>
  <c r="AD65" i="10" l="1"/>
  <c r="AH65" i="10"/>
  <c r="Z50" i="11"/>
  <c r="AD35" i="14"/>
  <c r="AZ1" i="22" l="1"/>
  <c r="BA1" i="22"/>
  <c r="Y49" i="17" l="1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Y48" i="17" l="1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W47" i="17" l="1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Y47" i="17"/>
  <c r="Y4" i="26" l="1"/>
  <c r="X4" i="26"/>
  <c r="W4" i="26"/>
  <c r="AC34" i="14"/>
  <c r="AC35" i="14" l="1"/>
  <c r="W58" i="7"/>
  <c r="X58" i="7"/>
  <c r="Y58" i="7" l="1"/>
  <c r="AC58" i="7"/>
  <c r="AC59" i="7" s="1"/>
  <c r="AB58" i="7"/>
  <c r="AF58" i="7"/>
  <c r="AA58" i="7"/>
  <c r="AE58" i="7"/>
  <c r="AA7" i="21" l="1"/>
  <c r="AB48" i="17" l="1"/>
  <c r="AB47" i="17"/>
  <c r="X48" i="17"/>
  <c r="X47" i="17"/>
  <c r="X49" i="17" l="1"/>
  <c r="AB49" i="17"/>
  <c r="AB50" i="18"/>
  <c r="AY1" i="22" l="1"/>
  <c r="X34" i="14" l="1"/>
  <c r="X35" i="14" l="1"/>
  <c r="V4" i="26"/>
  <c r="Y50" i="11"/>
  <c r="Y65" i="10" l="1"/>
  <c r="Y66" i="10" s="1"/>
  <c r="AC65" i="10"/>
  <c r="AC66" i="10" s="1"/>
  <c r="Y59" i="7"/>
  <c r="X50" i="18" l="1"/>
  <c r="AX1" i="22"/>
  <c r="AA34" i="14" l="1"/>
  <c r="AF65" i="10" l="1"/>
  <c r="AA35" i="14"/>
  <c r="U4" i="26"/>
  <c r="AA48" i="17"/>
  <c r="AA47" i="17"/>
  <c r="Z4" i="21"/>
  <c r="AA4" i="21" s="1"/>
  <c r="Z2" i="21"/>
  <c r="AA2" i="21" s="1"/>
  <c r="AA49" i="17" l="1"/>
  <c r="AA9" i="21"/>
  <c r="Z9" i="21"/>
  <c r="AA50" i="18"/>
  <c r="Z48" i="17" l="1"/>
  <c r="Z47" i="17"/>
  <c r="X9" i="21"/>
  <c r="Y9" i="21"/>
  <c r="Z49" i="17" l="1"/>
  <c r="Z50" i="18"/>
  <c r="AW1" i="22"/>
  <c r="T4" i="26" l="1"/>
  <c r="Y31" i="14"/>
  <c r="Z34" i="14"/>
  <c r="Z35" i="14" l="1"/>
  <c r="AA65" i="10" l="1"/>
  <c r="AE65" i="10"/>
  <c r="AV1" i="22" l="1"/>
  <c r="Y35" i="14"/>
  <c r="S4" i="26" l="1"/>
  <c r="Y58" i="4"/>
  <c r="T58" i="4" l="1"/>
  <c r="W9" i="21"/>
  <c r="R4" i="26" l="1"/>
  <c r="AM1" i="22" l="1"/>
  <c r="AL1" i="22"/>
  <c r="AK1" i="22"/>
  <c r="AJ1" i="22"/>
  <c r="AQ1" i="22"/>
  <c r="AP1" i="22"/>
  <c r="AO1" i="22"/>
  <c r="AN1" i="22"/>
  <c r="AR1" i="22"/>
  <c r="AS1" i="22"/>
  <c r="AU1" i="22"/>
  <c r="AT1" i="22"/>
  <c r="C4" i="26" l="1"/>
  <c r="D4" i="26"/>
  <c r="E4" i="26"/>
  <c r="F4" i="26"/>
  <c r="G4" i="26"/>
  <c r="H4" i="26"/>
  <c r="I4" i="26"/>
  <c r="J4" i="26"/>
  <c r="K4" i="26"/>
  <c r="L4" i="26"/>
  <c r="M4" i="26"/>
  <c r="N4" i="26"/>
  <c r="O4" i="26"/>
  <c r="P4" i="26"/>
  <c r="Q4" i="26"/>
  <c r="X50" i="11" l="1"/>
  <c r="X65" i="10" l="1"/>
  <c r="AB65" i="10"/>
  <c r="W35" i="14" l="1"/>
  <c r="V9" i="21"/>
  <c r="V58" i="4" l="1"/>
  <c r="U9" i="21" l="1"/>
  <c r="T9" i="21" l="1"/>
  <c r="C9" i="21" l="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B9" i="21"/>
</calcChain>
</file>

<file path=xl/sharedStrings.xml><?xml version="1.0" encoding="utf-8"?>
<sst xmlns="http://schemas.openxmlformats.org/spreadsheetml/2006/main" count="1480" uniqueCount="1230">
  <si>
    <t/>
  </si>
  <si>
    <t>Profit before taxes</t>
  </si>
  <si>
    <t>Profit from continuing operations</t>
  </si>
  <si>
    <t>Profit from discontinued operations</t>
  </si>
  <si>
    <t>Profit for the period</t>
  </si>
  <si>
    <t>Profit attributable to</t>
  </si>
  <si>
    <t>Profit attributable to owners of the controller</t>
  </si>
  <si>
    <t>Profit attributable to non-controlling interests</t>
  </si>
  <si>
    <t>Total gain on financial instruments</t>
  </si>
  <si>
    <t>Loss on financing operations</t>
  </si>
  <si>
    <t>Total loss on financing operations</t>
  </si>
  <si>
    <t>Other income</t>
  </si>
  <si>
    <t>Gain from indexation adjustments</t>
  </si>
  <si>
    <t xml:space="preserve">Assets </t>
  </si>
  <si>
    <t>Current assets</t>
  </si>
  <si>
    <t>Non-current assets</t>
  </si>
  <si>
    <t xml:space="preserve">Equity and liabilities </t>
  </si>
  <si>
    <t>Liabilities</t>
  </si>
  <si>
    <t>Non-current liabilities</t>
  </si>
  <si>
    <t>Profit (loss)</t>
  </si>
  <si>
    <t>Revenue</t>
  </si>
  <si>
    <t>Cost of sales</t>
  </si>
  <si>
    <t>Gross profit</t>
  </si>
  <si>
    <t>Administrative expenses</t>
  </si>
  <si>
    <t>Other expenses, by function</t>
  </si>
  <si>
    <t>Finance costs</t>
  </si>
  <si>
    <t>Foreign currency exchange differences</t>
  </si>
  <si>
    <t>Income tax expense</t>
  </si>
  <si>
    <t xml:space="preserve">Profit (Loss) </t>
  </si>
  <si>
    <t xml:space="preserve">    Vida Security Statement of Financial Position</t>
  </si>
  <si>
    <t>Vida Security Income Statement</t>
  </si>
  <si>
    <t>Administradora General de Fondos Security Assets</t>
  </si>
  <si>
    <t xml:space="preserve">          Investments, insurance with sole investment accounts (CUI)</t>
  </si>
  <si>
    <t xml:space="preserve">          Net investment income for insurance with sole investment accounts (CUI)</t>
  </si>
  <si>
    <t>CONSOLIDATED STATEMENT OF INCOME FOR THE PERIOD ENDED</t>
  </si>
  <si>
    <t>Other gains</t>
  </si>
  <si>
    <t>Insurance Asset Accounts</t>
  </si>
  <si>
    <t xml:space="preserve">        Administrative expenses</t>
  </si>
  <si>
    <t xml:space="preserve">          Other administrative expenses</t>
  </si>
  <si>
    <t xml:space="preserve">Administradora General de Fondos Security </t>
  </si>
  <si>
    <t>Share of profit (loss) of associates and joint ventures, equity-accounted</t>
  </si>
  <si>
    <t>Distribution costs</t>
  </si>
  <si>
    <t>Other gains (losses)</t>
  </si>
  <si>
    <t>Profit (loss) from operating activities</t>
  </si>
  <si>
    <t>Income tax expense from continuing operations</t>
  </si>
  <si>
    <t>Cash and cash equivalents</t>
  </si>
  <si>
    <t>Other financial assets, current</t>
  </si>
  <si>
    <t>Other non-financial assets, current</t>
  </si>
  <si>
    <t>Trade and other receivables, current</t>
  </si>
  <si>
    <t>Accounts receivable from related parties, current</t>
  </si>
  <si>
    <t>Current tax assets</t>
  </si>
  <si>
    <t>Current assets other than assets or disposal groups classified as held for sale or as held for distribution to owners</t>
  </si>
  <si>
    <t>Non-current assets or disposal groups classified as held for sale or as held for distribution to owners</t>
  </si>
  <si>
    <t>Total current assets</t>
  </si>
  <si>
    <t>Other non-financial assets, non-current</t>
  </si>
  <si>
    <t>Equity-accounted investments</t>
  </si>
  <si>
    <t>Intangible assets other than goodwill</t>
  </si>
  <si>
    <t>Property, plant and equipment</t>
  </si>
  <si>
    <t>Deferred tax assets</t>
  </si>
  <si>
    <t>Total non-current assets</t>
  </si>
  <si>
    <t>Total assets</t>
  </si>
  <si>
    <t>Other financial liabilities, current</t>
  </si>
  <si>
    <t>Trade and other payables, current</t>
  </si>
  <si>
    <t>Accounts payable to related parties, current</t>
  </si>
  <si>
    <t>Other short-term provisions</t>
  </si>
  <si>
    <t>Current tax liabilities</t>
  </si>
  <si>
    <t>Employee benefits provision, current</t>
  </si>
  <si>
    <t>Other non-financial liabilities, current</t>
  </si>
  <si>
    <t>Total current liabilities</t>
  </si>
  <si>
    <t>Other financial liabilities, non-current</t>
  </si>
  <si>
    <t>Total non-current liabilities</t>
  </si>
  <si>
    <t>Total liabilities</t>
  </si>
  <si>
    <t>Issued capital</t>
  </si>
  <si>
    <t>Retained earnings</t>
  </si>
  <si>
    <t>Other reserves</t>
  </si>
  <si>
    <t>Equity attributable to owners of the controller</t>
  </si>
  <si>
    <t>Equity and liabilities</t>
  </si>
  <si>
    <t>Right of use assets</t>
  </si>
  <si>
    <t>Lease liabilities</t>
  </si>
  <si>
    <t>MCh$</t>
  </si>
  <si>
    <t>Th Ch$</t>
  </si>
  <si>
    <t>Banco Security</t>
  </si>
  <si>
    <t>Factoring Security</t>
  </si>
  <si>
    <t>Total</t>
  </si>
  <si>
    <t>Inversiones Prevision Security</t>
  </si>
  <si>
    <t>Securitizadora Security</t>
  </si>
  <si>
    <t>Dividendos percibidos por Grupo Security (MM$)</t>
  </si>
  <si>
    <t>Penta Security</t>
  </si>
  <si>
    <t>M$</t>
  </si>
  <si>
    <t>*Caja incluye Disponible, Depósitos a Plazo y Valores Negociables</t>
  </si>
  <si>
    <t>ACTIVOS</t>
  </si>
  <si>
    <t>En Ch$ millones</t>
  </si>
  <si>
    <t>Activos corrientes</t>
  </si>
  <si>
    <t>Efectivo y Equivalentes al Efectivo</t>
  </si>
  <si>
    <t>Otros activos financieros corrientes</t>
  </si>
  <si>
    <t>Otros Activos No Financieros, Corriente</t>
  </si>
  <si>
    <t>Deudores comerciales y otras cuentas por cobrar corrientes</t>
  </si>
  <si>
    <t>Cuentas por Cobrar a Entidades Relacionadas, Corriente</t>
  </si>
  <si>
    <t>Inventarios</t>
  </si>
  <si>
    <t>Activos biológicos corrientes</t>
  </si>
  <si>
    <t>Activos por impuestos corrientes</t>
  </si>
  <si>
    <t>Total de activos corrientes no mantenidos para la venta o como mantenidos para distribuir a los propietarios</t>
  </si>
  <si>
    <t>Activos no corrientes mantenidos para la venta o como mantenidos para distribuir a los propietarios</t>
  </si>
  <si>
    <t>Total de Activos no Corrientes mantenidos para la venta o para distribuir a los propietarios</t>
  </si>
  <si>
    <t>Activos corrientes totales</t>
  </si>
  <si>
    <t>Activos no corrientes</t>
  </si>
  <si>
    <t>Otros activos no financieros no corrientes</t>
  </si>
  <si>
    <t>Inversiones contabilizadas utilizando el método de la participación</t>
  </si>
  <si>
    <t>Activos intangibles distintos de la plusvalía</t>
  </si>
  <si>
    <t>Plusvalía</t>
  </si>
  <si>
    <t>Propiedades, Planta y Equipo</t>
  </si>
  <si>
    <t>Propiedad de inversión</t>
  </si>
  <si>
    <t>Activos por impuestos diferidos</t>
  </si>
  <si>
    <t>Activos no corrientes totales</t>
  </si>
  <si>
    <t>Total de activos</t>
  </si>
  <si>
    <t>PASIVOS Y PATRIMONIO</t>
  </si>
  <si>
    <t>Otros pasivos financieros corrientes</t>
  </si>
  <si>
    <t>Cuentas por pagar comerciales y otras cuentas por pagar</t>
  </si>
  <si>
    <t>Cuentas por Pagar a Entidades Relacionadas, Corriente</t>
  </si>
  <si>
    <t>Otras provisiones a corto plazo</t>
  </si>
  <si>
    <t>Pasivos por Impuestos corrientes</t>
  </si>
  <si>
    <t>Provisiones corrientes por beneficios a los empleados</t>
  </si>
  <si>
    <t>Otros pasivos no financieros corrientes</t>
  </si>
  <si>
    <t>Pasivos corrientes totales</t>
  </si>
  <si>
    <t>Pasivos no corrientes</t>
  </si>
  <si>
    <t>Otros pasivos financieros no corrientes</t>
  </si>
  <si>
    <t>Cuentas por pagar no corrientes</t>
  </si>
  <si>
    <t>Cuentas por Pagar a Entidades Relacionadas, no corriente</t>
  </si>
  <si>
    <t>Otras provisiones a largo plazo</t>
  </si>
  <si>
    <t>Pasivo por impuestos diferidos</t>
  </si>
  <si>
    <t>Provisiones no corrientes por beneficios a los empleados</t>
  </si>
  <si>
    <t>Otros pasivos no financieros no corrientes</t>
  </si>
  <si>
    <t>Pasivos no corrientes totales</t>
  </si>
  <si>
    <t>Total pasivos</t>
  </si>
  <si>
    <t>Patrimonio</t>
  </si>
  <si>
    <t>Capital emitido</t>
  </si>
  <si>
    <t>Ganancias (pérdidas) acumuladas</t>
  </si>
  <si>
    <t>Primas de emisión</t>
  </si>
  <si>
    <t>Acciones propias en cartera</t>
  </si>
  <si>
    <t>Otras participaciones en el patrimonio</t>
  </si>
  <si>
    <t>Otras reservas</t>
  </si>
  <si>
    <t>Patrimonio atribuible a los propietarios de la controladora</t>
  </si>
  <si>
    <t>Participaciones no controladoras</t>
  </si>
  <si>
    <t>Patrimonio total</t>
  </si>
  <si>
    <t>Total de patrimonio y pasivos</t>
  </si>
  <si>
    <t>Pasivos por arrendamientos corrientes</t>
  </si>
  <si>
    <t>Pasivos por arrendamientos no corrientes</t>
  </si>
  <si>
    <t>Activos por derecho de uso</t>
  </si>
  <si>
    <t>Lease liabilities, current</t>
  </si>
  <si>
    <t>Lease liabilities, non current</t>
  </si>
  <si>
    <t xml:space="preserve"> </t>
  </si>
  <si>
    <t>BANCO SECURITY Y FILIALES</t>
  </si>
  <si>
    <t>ESTADO DE SITUACIÓN FINANCIERA CONSOLIDADO</t>
  </si>
  <si>
    <t>Efectivo y depósitos en bancos</t>
  </si>
  <si>
    <t>Operaciones con liquidación en curso</t>
  </si>
  <si>
    <t>Instrumentos para negociación</t>
  </si>
  <si>
    <t>Contratos de retrocompra y préstamos de valores</t>
  </si>
  <si>
    <t>Contratos de derivados financieros</t>
  </si>
  <si>
    <t>Adeudado por bancos</t>
  </si>
  <si>
    <t>Créditos y cuentas por cobrar a clientes</t>
  </si>
  <si>
    <t>Instrumentos de inversión hasta el vencimiento</t>
  </si>
  <si>
    <t>Inversiones en sociedades</t>
  </si>
  <si>
    <t>Intangibles</t>
  </si>
  <si>
    <t>Activo Fijo</t>
  </si>
  <si>
    <t>Activo por derecho a usar bienes en arrendamiento</t>
  </si>
  <si>
    <t>Impuestos corrientes</t>
  </si>
  <si>
    <t>Impuestos diferidos</t>
  </si>
  <si>
    <t>Otros activos</t>
  </si>
  <si>
    <t>TOTAL ACTIVOS</t>
  </si>
  <si>
    <t>PASIVOS</t>
  </si>
  <si>
    <t>Depósitos y otras obligaciones a la vista</t>
  </si>
  <si>
    <t>Depósitos y otras captaciones a plazo</t>
  </si>
  <si>
    <t>Obligaciones con bancos</t>
  </si>
  <si>
    <t>Instrumentos de deuda emitidos</t>
  </si>
  <si>
    <t>Otras obligaciones financieras</t>
  </si>
  <si>
    <t>Obligaciones por contratos de arrendamiento</t>
  </si>
  <si>
    <t>Provisiones</t>
  </si>
  <si>
    <t>Otros pasivos</t>
  </si>
  <si>
    <t>TOTAL PASIVOS</t>
  </si>
  <si>
    <t>PATRIMONIO</t>
  </si>
  <si>
    <t>De los propietarios del banco:</t>
  </si>
  <si>
    <t>Capital</t>
  </si>
  <si>
    <t>Reservas</t>
  </si>
  <si>
    <t>Cuentas de valoración</t>
  </si>
  <si>
    <t>Utilidades retenidas</t>
  </si>
  <si>
    <t xml:space="preserve">          Utilidades retenidas de ejercicios anteriores</t>
  </si>
  <si>
    <t xml:space="preserve">          Utilidad del período</t>
  </si>
  <si>
    <t xml:space="preserve">          Menos: Provisión para dividendos mínimos</t>
  </si>
  <si>
    <t>Interés no controlador</t>
  </si>
  <si>
    <t>TOTAL PATRIMONIO</t>
  </si>
  <si>
    <t>TOTAL PASIVOS Y PATRIMONIO</t>
  </si>
  <si>
    <t>MM$</t>
  </si>
  <si>
    <t>ESTADO DEL RESULTADO CONSOLIDADO DEL PERIODO</t>
  </si>
  <si>
    <t>Ingresos por intereses y reajustes</t>
  </si>
  <si>
    <t>Gastos por intereses y reajustes</t>
  </si>
  <si>
    <t xml:space="preserve">          Ingreso neto por intereses y reajustes</t>
  </si>
  <si>
    <t>Ingresos por comisiones</t>
  </si>
  <si>
    <t>Gastos por comisiones</t>
  </si>
  <si>
    <t xml:space="preserve">          Ingreso neto por comisiones</t>
  </si>
  <si>
    <t>Utilidad neta de operaciones financieras</t>
  </si>
  <si>
    <t>Utilidad (pérdida) de cambio neta</t>
  </si>
  <si>
    <t>Otros ingresos operacionales</t>
  </si>
  <si>
    <t xml:space="preserve">          Total ingresos operacionales</t>
  </si>
  <si>
    <t>Provisiones por riesgo de crédito</t>
  </si>
  <si>
    <t>INGRESO OPERACIONAL NETO</t>
  </si>
  <si>
    <t>Remuneraciones y gastos del personal</t>
  </si>
  <si>
    <t>Gastos de administración</t>
  </si>
  <si>
    <t>Depreciaciones y amortizaciones</t>
  </si>
  <si>
    <t>Deterioros</t>
  </si>
  <si>
    <t>Otros gastos operacionales</t>
  </si>
  <si>
    <t>TOTAL GASTOS OPERACIONALES</t>
  </si>
  <si>
    <t>RESULTADO OPERACIONAL</t>
  </si>
  <si>
    <t>Resultado por inversiones en sociedades</t>
  </si>
  <si>
    <t>Resultado antes de impuesto a la renta</t>
  </si>
  <si>
    <t>Impuesto a la renta</t>
  </si>
  <si>
    <t>Resultado de operaciones continuas</t>
  </si>
  <si>
    <t>Resultado de operaciones descontinuadas</t>
  </si>
  <si>
    <t>UTILIDAD CONSOLIDADA DEL PERIODO</t>
  </si>
  <si>
    <t>Atribuible a:</t>
  </si>
  <si>
    <t xml:space="preserve">          Propietarios del banco</t>
  </si>
  <si>
    <t xml:space="preserve">          Interés no controlador</t>
  </si>
  <si>
    <t>  5.10.00.00 Total activo</t>
  </si>
  <si>
    <t>    5.11.00.00 Total inversiones financieras</t>
  </si>
  <si>
    <t>      5.11.10.00 Efectivo y efectivo equivalente</t>
  </si>
  <si>
    <t>      5.11.20.00 Activos financieros a valor razonable</t>
  </si>
  <si>
    <t>      5.11.30.00 Activos financieros a costo amortizado</t>
  </si>
  <si>
    <t>      5.11.40.00 Préstamos</t>
  </si>
  <si>
    <t>        5.11.41.00 Avance tenedores de pólizas</t>
  </si>
  <si>
    <t>      5.11.50.00 Inversiones seguros cuenta única de inversión (CUI)</t>
  </si>
  <si>
    <t>      5.11.60.00 Participaciones en entidades del grupo</t>
  </si>
  <si>
    <t>        5.11.61.00 Participaciones en empresas subsidiarias (filiales)</t>
  </si>
  <si>
    <t>        5.11.62.00 Participaciones en empresas asociadas (coligadas)</t>
  </si>
  <si>
    <t>    5.12.00.00 Total inversiones inmobiliarias</t>
  </si>
  <si>
    <t>      5.12.10.00 Propiedades de inversión</t>
  </si>
  <si>
    <t>      5.12.20.00 Cuentas por cobrar leasing</t>
  </si>
  <si>
    <t>      5.12.30.00 Propiedades, muebles y equipos de uso propio</t>
  </si>
  <si>
    <t>        5.12.31.00 Propiedades de uso propio</t>
  </si>
  <si>
    <t>        5.12.32.00 Muebles y equipos de uso propio</t>
  </si>
  <si>
    <t>    5.13.00.00 Activos no corrientes mantenidos para la venta</t>
  </si>
  <si>
    <t>    5.14.00.00 Total cuentas de seguros</t>
  </si>
  <si>
    <t>      5.14.10.00 Cuentas por cobrar de seguros</t>
  </si>
  <si>
    <t>        5.14.11.00 Cuentas por cobrar asegurados</t>
  </si>
  <si>
    <t>        5.14.12.00 Deudores por operaciones de reaseguro</t>
  </si>
  <si>
    <t>          5.14.12.10 Siniestros por cobrar a reaseguradores</t>
  </si>
  <si>
    <t>          5.14.12.20 Primas por cobrar reaseguro aceptado</t>
  </si>
  <si>
    <t>          5.14.12.30 Activo por reaseguro no proporcional</t>
  </si>
  <si>
    <t>          5.14.12.40 Otros deudores por operaciones de reaseguro</t>
  </si>
  <si>
    <t>        5.14.13.00 Deudores por operaciones de coaseguro</t>
  </si>
  <si>
    <t>          5.14.13.10 Primas por cobrar por operaciones de coaseguro</t>
  </si>
  <si>
    <t>          5.14.13.20 Siniestros por cobrar por operaciones de coaseguro</t>
  </si>
  <si>
    <t>        5.14.14.00 Otras cuentas por cobrar</t>
  </si>
  <si>
    <t>      5.14.20.00 Participación del reaseguro en las reservas técnicas</t>
  </si>
  <si>
    <t>        5.14.21.00 Participación del reaseguro en la reserva riesgos en curso</t>
  </si>
  <si>
    <t>        5.14.22.00 Participación del reaseguro en las reservas seguros previsionales</t>
  </si>
  <si>
    <t>          5.14.22.10 Participación del reaseguro en la reserva de rentas vitalicias</t>
  </si>
  <si>
    <t>          5.14.22.20 Participación del reaseguro en la reserva seguro invalidez y sobrevivencia</t>
  </si>
  <si>
    <t>        5.14.23.00 Participación del reaseguro en la reserva matemática</t>
  </si>
  <si>
    <t>        5.14.24.00 Participación del reaseguro en la reserva de rentas privadas</t>
  </si>
  <si>
    <t>        5.14.25.00 Participación del reaseguro en la reserva de siniestros</t>
  </si>
  <si>
    <t>        5.14.27.00 Participación del reaseguro en la reserva de insuficiencia de primas</t>
  </si>
  <si>
    <t>        5.14.28.00 Participación del reaseguro en otras reservas técnicas</t>
  </si>
  <si>
    <t>    5.15.00.00 Otros activos</t>
  </si>
  <si>
    <t>      5.15.10.00 Intangibles</t>
  </si>
  <si>
    <t>        5.15.11.00 Goodwill</t>
  </si>
  <si>
    <t>        5.15.12.00 Activos intangibles distintos a goodwill</t>
  </si>
  <si>
    <t>      5.15.20.00 Impuestos por cobrar</t>
  </si>
  <si>
    <t>        5.15.21.00 Cuenta por cobrar por impuesto</t>
  </si>
  <si>
    <t>        5.15.22.00 Activo por impuesto diferido</t>
  </si>
  <si>
    <t>      5.15.30.00 Otros activos</t>
  </si>
  <si>
    <t>        5.15.31.00 Deudas del personal</t>
  </si>
  <si>
    <t>        5.15.32.00 Cuentas por cobrar intermediarios</t>
  </si>
  <si>
    <t>        5.15.33.00 Deudores relacionados</t>
  </si>
  <si>
    <t>        5.15.34.00 Gastos anticipados</t>
  </si>
  <si>
    <t>        5.15.35.00 Otros activos</t>
  </si>
  <si>
    <t>    5.21.00.00 Total pasivo</t>
  </si>
  <si>
    <t>      5.21.10.00 Pasivos financieros</t>
  </si>
  <si>
    <t>      5.21.20.00 Pasivos no corrientes mantenidos para la venta</t>
  </si>
  <si>
    <t>      5.21.30.00 Total cuentas de seguros</t>
  </si>
  <si>
    <t>        5.21.31.00 Reservas técnicas</t>
  </si>
  <si>
    <t>          5.21.31.10 Reserva riesgos en curso</t>
  </si>
  <si>
    <t>          5.21.31.20 Reservas seguros previsionales</t>
  </si>
  <si>
    <t>            5.21.31.21 Reserva rentas vitalicias</t>
  </si>
  <si>
    <t>          5.21.31.30 Reserva matemática</t>
  </si>
  <si>
    <t>          5.21.31.40 Reserva valor del fondo</t>
  </si>
  <si>
    <t>          5.21.31.50 Reserva rentas privadas</t>
  </si>
  <si>
    <t>          5.21.31.60 Reserva de siniestros</t>
  </si>
  <si>
    <t>          5.21.31.70 Reserva catastrófica de terremoto</t>
  </si>
  <si>
    <t>          5.21.31.80 Reserva de insuficiencia de primas</t>
  </si>
  <si>
    <t>          5.21.31.90 Otras reservas técnicas</t>
  </si>
  <si>
    <t>        5.21.32.00 Deudas por operaciones de seguro</t>
  </si>
  <si>
    <t>          5.21.32.10 Deudas con asegurados</t>
  </si>
  <si>
    <t>          5.21.32.20 Deudas por operaciones reaseguro</t>
  </si>
  <si>
    <t>          5.21.32.30 Deudas por operaciones por coaseguro</t>
  </si>
  <si>
    <t>            5.21.32.31 Primas por pagar por operaciones de coaseguro</t>
  </si>
  <si>
    <t>            5.21.32.32 Siniestros por pagar por operaciones de coaseguro</t>
  </si>
  <si>
    <t>          5.21.32.40 Ingresos anticipados por operaciones de seguros</t>
  </si>
  <si>
    <t>      5.21.40.00 Otros pasivos</t>
  </si>
  <si>
    <t>        5.21.41.00 Provisiones</t>
  </si>
  <si>
    <t>        5.21.42.00 Otros pasivos</t>
  </si>
  <si>
    <t>          5.21.42.10 Impuestos por pagar</t>
  </si>
  <si>
    <t>            5.21.42.11 Cuenta por pagar por impuesto</t>
  </si>
  <si>
    <t>            5.21.42.12 Pasivo por impuesto diferido</t>
  </si>
  <si>
    <t>          5.21.42.20 Deudas con relacionados</t>
  </si>
  <si>
    <t>          5.21.42.30 Deudas con intermediarios</t>
  </si>
  <si>
    <t>          5.21.42.40 Deudas con el personal</t>
  </si>
  <si>
    <t>          5.21.42.50 Ingresos anticipados</t>
  </si>
  <si>
    <t>          5.21.42.60 Otros pasivos no financieros</t>
  </si>
  <si>
    <t>    5.22.00.00 Total patrimonio</t>
  </si>
  <si>
    <t>      5.22.10.00 Capital pagado</t>
  </si>
  <si>
    <t>      5.22.20.00 Reservas</t>
  </si>
  <si>
    <t>      5.22.30.00 Resultados acumulados</t>
  </si>
  <si>
    <t>        5.22.31.00 Resultados acumulados periodos anteriores</t>
  </si>
  <si>
    <t>        5.22.32.00 Resultado del ejercicio</t>
  </si>
  <si>
    <t>        5.22.33.00 Dividendos</t>
  </si>
  <si>
    <t>      5.22.40.00 Otros ajustes</t>
  </si>
  <si>
    <t>  5.20.00.00 Total pasivo y patrimonio</t>
  </si>
  <si>
    <t>    5.31.10.00 Margen de contribución</t>
  </si>
  <si>
    <t>      5.31.11.00 Prima retenida</t>
  </si>
  <si>
    <t>        5.31.11.10 Prima directa</t>
  </si>
  <si>
    <t>        5.31.11.20 Prima aceptada</t>
  </si>
  <si>
    <t>        5.31.11.30 Prima cedida (menos)</t>
  </si>
  <si>
    <t>      5.31.12.00 Variación de reservas técnicas</t>
  </si>
  <si>
    <t>        5.31.12.10 Variación reserva de riesgo en curso</t>
  </si>
  <si>
    <t>        5.31.12.20 Variación reserva matemática</t>
  </si>
  <si>
    <t>        5.31.12.40 Variación reserva catastrófica de terremoto</t>
  </si>
  <si>
    <t>        5.31.12.50 Variación reserva insuficiencia de prima</t>
  </si>
  <si>
    <t>        5.31.12.60 Variación otras reservas técnicas</t>
  </si>
  <si>
    <t>      5.31.13.00 Costo de siniestros</t>
  </si>
  <si>
    <t>        5.31.13.10 Siniestros directos</t>
  </si>
  <si>
    <t>        5.31.13.20 Siniestros cedidos (más)</t>
  </si>
  <si>
    <t>        5.31.13.30 Siniestros aceptados</t>
  </si>
  <si>
    <t>      5.31.14.00 Costo de rentas</t>
  </si>
  <si>
    <t>        5.31.14.10 Rentas directas</t>
  </si>
  <si>
    <t>        5.31.14.20 Rentas cedidas (más)</t>
  </si>
  <si>
    <t>        5.31.14.30 Rentas aceptadas</t>
  </si>
  <si>
    <t>      5.31.15.00 Resultado de intermediación</t>
  </si>
  <si>
    <t>        5.31.15.10 Comisión agentes directos</t>
  </si>
  <si>
    <t>        5.31.15.20 Comisión corredores y retribución asesores previsionales</t>
  </si>
  <si>
    <t>        5.31.15.30 Comisiones de reaseguro aceptado</t>
  </si>
  <si>
    <t>        5.31.15.40 Comisiones de reaseguro cedido (más)</t>
  </si>
  <si>
    <t>      5.31.16.00 Gastos por reaseguro no proporcional</t>
  </si>
  <si>
    <t>      5.31.17.00 Gastos médicos</t>
  </si>
  <si>
    <t>      5.31.18.00 Deterioro de seguros</t>
  </si>
  <si>
    <t>    5.31.20.00 Costos de administración</t>
  </si>
  <si>
    <t>      5.31.21.00 Remuneraciones</t>
  </si>
  <si>
    <t>      5.31.22.00 Otros</t>
  </si>
  <si>
    <t>    5.31.30.00 Resultado de inversiones</t>
  </si>
  <si>
    <t>      5.31.31.00 Resultado neto inversiones realizadas</t>
  </si>
  <si>
    <t>        5.31.31.10 Inversiones inmobiliarias</t>
  </si>
  <si>
    <t>        5.31.31.20 Inversiones financieras</t>
  </si>
  <si>
    <t>      5.31.32.00 Resultado neto inversiones no realizadas</t>
  </si>
  <si>
    <t>        5.31.32.10 Inversiones inmobiliarias</t>
  </si>
  <si>
    <t>        5.31.32.20 Inversiones financieras</t>
  </si>
  <si>
    <t>      5.31.33.00 Resultado neto inversiones devengadas</t>
  </si>
  <si>
    <t>        5.31.33.10 Inversiones inmobiliarias</t>
  </si>
  <si>
    <t>        5.31.33.20 Inversiones financieras</t>
  </si>
  <si>
    <t>        5.31.33.30 Depreciación</t>
  </si>
  <si>
    <t>        5.31.33.40 Gastos de gestión</t>
  </si>
  <si>
    <t>      5.31.34.00 Resultado neto inversiones por seguros con cuenta única de inversiones</t>
  </si>
  <si>
    <t>      5.31.35.00 Deterioro de inversiones</t>
  </si>
  <si>
    <t>    5.31.40.00 Resultado técnico de seguros</t>
  </si>
  <si>
    <t>    5.31.50.00 Otros ingresos y egresos</t>
  </si>
  <si>
    <t>      5.31.51.00 Otros ingresos</t>
  </si>
  <si>
    <t>      5.31.52.00 Otros egresos</t>
  </si>
  <si>
    <t>    5.31.61.00 Diferencia de cambio</t>
  </si>
  <si>
    <t>    5.31.62.00 Utilidad (pérdida) por unidades reajustables</t>
  </si>
  <si>
    <t>    5.31.70.00 Resultado de operaciones continuas antes de impuesto renta</t>
  </si>
  <si>
    <t>    5.31.80.00 Utilidad (pérdida) por operaciones discontinuas y disponibles para la venta (netas de impuesto)</t>
  </si>
  <si>
    <t>    5.31.90.00 Impuesto renta</t>
  </si>
  <si>
    <t>    5.31.00.00 Total resultado del periodo</t>
  </si>
  <si>
    <t>Otros activos financieros, corrientes</t>
  </si>
  <si>
    <t>Otros activos no financieros, corrientes</t>
  </si>
  <si>
    <t>Deudores comerciales y otras cuentas por cobrar, corrientes</t>
  </si>
  <si>
    <t>Cuentas por Cobrar a Entidades Relacionadas, corrientes</t>
  </si>
  <si>
    <t>Activos por impuestos, corrientes</t>
  </si>
  <si>
    <t xml:space="preserve">Activos no corrientes o grupos de activos para su disposición clasificados como mantenidos para la venta </t>
  </si>
  <si>
    <t>Activos no corrientes o grupos de activos para su disposición clasificados como mantenidos para distribuir a los propietarios</t>
  </si>
  <si>
    <t>Activos no corrientes o grupos de activos para su disposición clasificados como mantenidos para la venta o como mantenidos para distribuir a los propietarios</t>
  </si>
  <si>
    <t>Otros activos financieros, no corrientes</t>
  </si>
  <si>
    <t>Total de activos no corrientes</t>
  </si>
  <si>
    <t>Pasivos</t>
  </si>
  <si>
    <t>Pasivos corrientes</t>
  </si>
  <si>
    <t>Otros pasivos financieros, corrientes</t>
  </si>
  <si>
    <t>Cuentas comerciales y otras cuentas por pagar, corrientes</t>
  </si>
  <si>
    <t>Cuentas por Pagar a Entidades Relacionadas, corrientes</t>
  </si>
  <si>
    <t>Otras provisiones, corrientes</t>
  </si>
  <si>
    <t>Provisiones por beneficios a los empleados, corrientes</t>
  </si>
  <si>
    <t>Otros pasivos no financieros, corrientes</t>
  </si>
  <si>
    <t>Total de pasivos corrientes distintos de los pasivos incluidos en grupos de activos para su disposición clasificados como mantenidos para la venta</t>
  </si>
  <si>
    <t>Otros pasivos financieros, no corrientes</t>
  </si>
  <si>
    <t>Provisiones por beneficios a los empleados, no corrientes</t>
  </si>
  <si>
    <t>Otros pasivos no financieros, no corrientes</t>
  </si>
  <si>
    <t>Total de pasivos no corrientes</t>
  </si>
  <si>
    <t>Ganancia (pérdida)</t>
  </si>
  <si>
    <t>Ingresos de actividades ordinarias</t>
  </si>
  <si>
    <t>Costo de ventas</t>
  </si>
  <si>
    <t>Ganancia bruta</t>
  </si>
  <si>
    <t>Otros ingresos, por función</t>
  </si>
  <si>
    <t>Gasto de administración</t>
  </si>
  <si>
    <t>Otros gastos, por función</t>
  </si>
  <si>
    <t>Costos financieros</t>
  </si>
  <si>
    <t>Diferencias de cambio</t>
  </si>
  <si>
    <t>Resultados por unidades de reajuste</t>
  </si>
  <si>
    <t>Ganancia (pérdida), antes de impuestos</t>
  </si>
  <si>
    <t>Gasto por impuestos a las ganancias</t>
  </si>
  <si>
    <t>Ganancia (pérdida) procedente de operaciones continuadas</t>
  </si>
  <si>
    <t>Ganancia (pérdida) procedente de operaciones discontinuadas</t>
  </si>
  <si>
    <t>Ganancia (pérdida), atribuible a</t>
  </si>
  <si>
    <t>Ganancia (pérdida), atribuible a los propietarios de la controladora</t>
  </si>
  <si>
    <t>Ganancia (pérdida), atribuible a participaciones no controladoras</t>
  </si>
  <si>
    <t>Efectivo y efectivo equivalente</t>
  </si>
  <si>
    <t>Instrumentos financieros</t>
  </si>
  <si>
    <t xml:space="preserve">   A valor razonable - Cartera propia disponible</t>
  </si>
  <si>
    <t xml:space="preserve">      Renta variable (IRV)</t>
  </si>
  <si>
    <t xml:space="preserve">      Renta fija e Intermediación Financiera (IRF e IIF)</t>
  </si>
  <si>
    <t xml:space="preserve">   A valor razonable - Cartera propia comprometida</t>
  </si>
  <si>
    <t xml:space="preserve">      Renta fija e Intermediación Financiera</t>
  </si>
  <si>
    <t xml:space="preserve">   A valor razonable - Instrumentos financieros derivados</t>
  </si>
  <si>
    <t xml:space="preserve">   A costo amortizado - Cartera propia disponible</t>
  </si>
  <si>
    <t xml:space="preserve">   A costo amortizado - Cartera propia comprometida</t>
  </si>
  <si>
    <t xml:space="preserve">   A costo amortizado - Operaciones de financiamiento</t>
  </si>
  <si>
    <t xml:space="preserve">      Operaciones de compra con retroventa sobre IRV</t>
  </si>
  <si>
    <t xml:space="preserve">      Operaciones de compra con retroventa sobre IRF e IIF</t>
  </si>
  <si>
    <t xml:space="preserve">      Otras</t>
  </si>
  <si>
    <t>Deudores por intermediación</t>
  </si>
  <si>
    <t>Cuentas por cobrar por operaciones de cartera propia</t>
  </si>
  <si>
    <t>Cuentas por cobrar a partes relacionadas</t>
  </si>
  <si>
    <t>Otras cuentas por cobrar</t>
  </si>
  <si>
    <t>Impuestos por cobrar</t>
  </si>
  <si>
    <t>Propiedades, planta y equipo</t>
  </si>
  <si>
    <t>Pasivos financieros</t>
  </si>
  <si>
    <t xml:space="preserve">   A valor razonable</t>
  </si>
  <si>
    <t xml:space="preserve">   Obligaciones por financiamiento</t>
  </si>
  <si>
    <t xml:space="preserve">      Operaciones de venta con retrocompra sobre IRV</t>
  </si>
  <si>
    <t xml:space="preserve">      Operaciones de venta con retrocompra sobre IRF e IIF</t>
  </si>
  <si>
    <t xml:space="preserve">   Obligaciones con bancos e instituciones financieras</t>
  </si>
  <si>
    <t>Acreedores por intermediación</t>
  </si>
  <si>
    <t>Cuentas por pagar por operaciones de cartera propia</t>
  </si>
  <si>
    <t>Cuentas por pagar a partes relacionadas</t>
  </si>
  <si>
    <t>Otras cuentas por pagar</t>
  </si>
  <si>
    <t>Impuestos por pagar</t>
  </si>
  <si>
    <t>Resultados acumulados</t>
  </si>
  <si>
    <t>Resultado del ejercicio</t>
  </si>
  <si>
    <t>Dividendos provisorios o participaciones</t>
  </si>
  <si>
    <t>Total patrimonio</t>
  </si>
  <si>
    <t>Resultado por intermediación</t>
  </si>
  <si>
    <t>Comisiones por operaciones bursátiles</t>
  </si>
  <si>
    <t>Comisiones por operaciones extra bursátiles</t>
  </si>
  <si>
    <t>Gastos por comisiones y servicios</t>
  </si>
  <si>
    <t>Otras comisiones</t>
  </si>
  <si>
    <t>Total resultado por intermediación</t>
  </si>
  <si>
    <t>Ingresos por administración de cartera</t>
  </si>
  <si>
    <t>Ingresos por custodia de valores</t>
  </si>
  <si>
    <t>Ingresos por asesorias financieras</t>
  </si>
  <si>
    <t>Otros ingresos por servicios</t>
  </si>
  <si>
    <t>Total ingresos por servicios</t>
  </si>
  <si>
    <t>Resultado por instrumentos financieros</t>
  </si>
  <si>
    <t>A valor razonable</t>
  </si>
  <si>
    <t>A valor razonable - Instrumentos financieros derivados</t>
  </si>
  <si>
    <t>A costo amortizado</t>
  </si>
  <si>
    <t>A costo amortizado - Operaciones de financiamiento</t>
  </si>
  <si>
    <t>Total resultado por instrumentos financieros</t>
  </si>
  <si>
    <t>Resultado por operaciones de financiamiento</t>
  </si>
  <si>
    <t>Gastos por financiamiento</t>
  </si>
  <si>
    <t>Otros gastos financieros</t>
  </si>
  <si>
    <t>Total resultado por operaciones de financiamiento</t>
  </si>
  <si>
    <t>Gastos de administración y comercialización</t>
  </si>
  <si>
    <t>Remuneraciones y gastos de personal</t>
  </si>
  <si>
    <t>Gastos de comercialización</t>
  </si>
  <si>
    <t>Otros gastos de administración</t>
  </si>
  <si>
    <t>Total gastos de administración y comercialización</t>
  </si>
  <si>
    <t>Otros resultados</t>
  </si>
  <si>
    <t>Reajuste y diferencia de cambio</t>
  </si>
  <si>
    <t>Resultado de inversiones en sociedades</t>
  </si>
  <si>
    <t>Otros ingresos (gastos)</t>
  </si>
  <si>
    <t>Total otros resultados</t>
  </si>
  <si>
    <t>UTILIDAD (PÉRDIDA) DEL EJERCICIO</t>
  </si>
  <si>
    <t>Efectivo y equivalentes al efectivo</t>
  </si>
  <si>
    <t>Otros activos no financieros</t>
  </si>
  <si>
    <t xml:space="preserve">Deudores comerciales y otras cuentas por cobrar </t>
  </si>
  <si>
    <t>Cuentas por cobrar a entidades relacionadas</t>
  </si>
  <si>
    <t>Total activos corrientes</t>
  </si>
  <si>
    <t xml:space="preserve">Otros activos no financieros </t>
  </si>
  <si>
    <t xml:space="preserve">Activos por derecho de uso </t>
  </si>
  <si>
    <t>Total activos no corrientes</t>
  </si>
  <si>
    <t>Activos distintos de los activos o grupos de activos para su disposición clasificados como mantenidos para la venta</t>
  </si>
  <si>
    <t>Otros activos financieros</t>
  </si>
  <si>
    <t>PATRIMONIO Y PASIVOS</t>
  </si>
  <si>
    <t xml:space="preserve">Otros pasivos financieros </t>
  </si>
  <si>
    <t>Cuentas por pagar a entidades relacionadas</t>
  </si>
  <si>
    <t xml:space="preserve">Otras provisiones </t>
  </si>
  <si>
    <t>Pasivos por impuestos corrientes</t>
  </si>
  <si>
    <t>Provisiones por beneficios a los empleados</t>
  </si>
  <si>
    <t>Otros pasivos no financieros</t>
  </si>
  <si>
    <t>Total pasivos corrientes</t>
  </si>
  <si>
    <t>Total pasivos no corrientes</t>
  </si>
  <si>
    <t>PATRIMONIO NETO</t>
  </si>
  <si>
    <t>Ganancias acumuladas</t>
  </si>
  <si>
    <t>Patrimonio neto total</t>
  </si>
  <si>
    <t>TOTAL PATRIMONIO Y PASIVOS</t>
  </si>
  <si>
    <t>Ganancia</t>
  </si>
  <si>
    <t>Costo de Ventas</t>
  </si>
  <si>
    <t>Ganancia Bruta</t>
  </si>
  <si>
    <t>Otros ingresos</t>
  </si>
  <si>
    <t>Ganancias de actividades operacionales</t>
  </si>
  <si>
    <t>Ganancia antes de impuestos</t>
  </si>
  <si>
    <t>Gastos por impuestos a las ganancias, operaciones continuadas</t>
  </si>
  <si>
    <t>Ganancia procedente de operaciones continuadas</t>
  </si>
  <si>
    <t>Ganancia del periodo</t>
  </si>
  <si>
    <t>Caja GS*</t>
  </si>
  <si>
    <t>Caja IPS*</t>
  </si>
  <si>
    <t>Gastos financieros + unidades de reajuste</t>
  </si>
  <si>
    <t>Tipo de cambio PEN/CLP</t>
  </si>
  <si>
    <t>Patrimonio total (Miles de soles)</t>
  </si>
  <si>
    <t>Patrimonio CLP</t>
  </si>
  <si>
    <t>Grupo Security S.A.</t>
  </si>
  <si>
    <t>Inversiones Previsión Security Ltda.</t>
  </si>
  <si>
    <t>INV. PREVISION SECURITY LTDA.</t>
  </si>
  <si>
    <t>INVERSIONES PREVISIÓN SECUTIRY LTDA.</t>
  </si>
  <si>
    <t>Deuda Grupo (Bonos No Corriente)</t>
  </si>
  <si>
    <t>Deuda Grupo (Bonos Corriente)</t>
  </si>
  <si>
    <t>Deuda IPS (Bonos Corriente)</t>
  </si>
  <si>
    <t>Deuda IPS (Bonos No Corriente)</t>
  </si>
  <si>
    <t>Check</t>
  </si>
  <si>
    <t xml:space="preserve">Total pasivos </t>
  </si>
  <si>
    <t>Inmobiliaria Security</t>
  </si>
  <si>
    <t>Instrumentos de inversión disponibles para la venta</t>
  </si>
  <si>
    <t>        5.11.42.00 Préstamos otorgados</t>
  </si>
  <si>
    <t>            5.21.31.22 Reserva seguro invalidez y sobrevivencia</t>
  </si>
  <si>
    <t>        5.31.12.30 Variación reserva valor del fondo</t>
  </si>
  <si>
    <t>Total de activos corrientes distintos de los activos o grupos de activos para su disposición clasificados como mantenidos para la venta o como mantenidos para distribuir a los propietarios</t>
  </si>
  <si>
    <t>Pasivos por Impuestos, corrientes</t>
  </si>
  <si>
    <t>Otras ganancias (pérdidas)</t>
  </si>
  <si>
    <t xml:space="preserve">      Renta variable</t>
  </si>
  <si>
    <t>Ingresos por servicios</t>
  </si>
  <si>
    <t xml:space="preserve">Activos por impuestos </t>
  </si>
  <si>
    <t>Participación en las ganancias de Sociedades y negocios conjuntos que se contabilizan utilizando el método de la participación</t>
  </si>
  <si>
    <t>43100 00 00</t>
  </si>
  <si>
    <t>RESULTADO  POR  ACTIVOS  FINANCIEROS  PARA  NEGOCIAR  A VALOR RAZONABLE CON CAMBIOS EN RESULTADOS</t>
  </si>
  <si>
    <t>43150 00 00</t>
  </si>
  <si>
    <t>RESULTADO FINANCIERO POR PASIVOS FINANCIEROS PARA NEGOCIAR A VALOR RAZONABLE CON CAMBIOS EN RESULTADOS</t>
  </si>
  <si>
    <t>43300 00 00</t>
  </si>
  <si>
    <t>RESULTADO     FINANCIERO     POR     CAMBIOS,     REAJUSTES     Y COBERTURA CONTABLE DE MONEDA EXTRANJERA</t>
  </si>
  <si>
    <t>43180 00 00</t>
  </si>
  <si>
    <t>RESULTADO    FINANCIERO    POR    ACTIVOS    FINANCIEROS    NO DESTINADOS A NEGOCIACIÓN VALORADOS OBLIGATORIAMENTE A VALOR RAZONABLE CON CAMBIOS EN RESULTADOS</t>
  </si>
  <si>
    <t>43185 00 00</t>
  </si>
  <si>
    <t>RESULTADO      FINANCIERO      POR      ACTIVOS      FINANCIEROS DESIGNADOS     A    VALOR     RAZONABLE     CON     CAMBIOS     EN RESULTADOS</t>
  </si>
  <si>
    <t xml:space="preserve">43190 00 00
</t>
  </si>
  <si>
    <t xml:space="preserve">RESULTADO FINANCIERO POR PASIVOS FINANCIEROS DESIGNADOS  A VALOR RAZONABLE CON  CAMBIOS  EN RESULTADOS
</t>
  </si>
  <si>
    <t>43200 00 00</t>
  </si>
  <si>
    <t>RESULTADO FINANCIERO POR DAR DE BAJA ACTIVOS Y PASIVOS FINANCIEROS A COSTO AMORTIZADO Y ACTIVOS FINANCIEROS A VALOR RAZONABLE CON CAMBIOS EN OTRO RESULTADO INTEGRAL</t>
  </si>
  <si>
    <t>43400 00 00</t>
  </si>
  <si>
    <t>RESULTADO FINANCIERO POR RECLASIFICACIONES DE ACTIVOS FINANCIEROS POR CAMBIO DE MODELO DE NEGOCIO</t>
  </si>
  <si>
    <t>43520 00 00</t>
  </si>
  <si>
    <t>OTRO    RESULTADO    FINANCIERO    POR    MODIFICACIONES    DE ACTIVOS Y PASIVOS FINANCIEROS</t>
  </si>
  <si>
    <t>43530 00 00</t>
  </si>
  <si>
    <t>OTRO RESULTADO FINANCIERO POR COBERTURAS CONTABLES INEFECTIVAS</t>
  </si>
  <si>
    <t>43540 00 00</t>
  </si>
  <si>
    <t>OTRO RESULTADO FINANCIERO POR COBERTURAS CONTABLES DE OTRO TIPO</t>
  </si>
  <si>
    <t>Miles de pesos</t>
  </si>
  <si>
    <t>11.01.00</t>
  </si>
  <si>
    <t>11.02.00</t>
  </si>
  <si>
    <t>11.02.10</t>
  </si>
  <si>
    <t>11.02.11</t>
  </si>
  <si>
    <t>11.02.12</t>
  </si>
  <si>
    <t>11.02.20</t>
  </si>
  <si>
    <t>11.02.21</t>
  </si>
  <si>
    <t>11.02.22</t>
  </si>
  <si>
    <t>11.02.30</t>
  </si>
  <si>
    <t>11.02.40</t>
  </si>
  <si>
    <t>11.02.50</t>
  </si>
  <si>
    <t>11.02.60</t>
  </si>
  <si>
    <t>11.02.61</t>
  </si>
  <si>
    <t>11.02.62</t>
  </si>
  <si>
    <t>11.02.63</t>
  </si>
  <si>
    <t>11.03.00</t>
  </si>
  <si>
    <t>11.04.00</t>
  </si>
  <si>
    <t>11.05.00</t>
  </si>
  <si>
    <t>11.06.00</t>
  </si>
  <si>
    <t>11.07.00</t>
  </si>
  <si>
    <t>11.08.00</t>
  </si>
  <si>
    <t>11.09.00</t>
  </si>
  <si>
    <t>11.10.00</t>
  </si>
  <si>
    <t>11.11.00</t>
  </si>
  <si>
    <t>11.12.00</t>
  </si>
  <si>
    <t>10.00.00</t>
  </si>
  <si>
    <t>21.01.00</t>
  </si>
  <si>
    <t>21.01.10</t>
  </si>
  <si>
    <t>21.01.20</t>
  </si>
  <si>
    <t>21.01.30</t>
  </si>
  <si>
    <t>21.01.31</t>
  </si>
  <si>
    <t>21.01.32</t>
  </si>
  <si>
    <t>21.01.33</t>
  </si>
  <si>
    <t>21.01.40</t>
  </si>
  <si>
    <t>21.02.00</t>
  </si>
  <si>
    <t>21.03.00</t>
  </si>
  <si>
    <t>21.04.00</t>
  </si>
  <si>
    <t>21.05.00</t>
  </si>
  <si>
    <t>21.06.00</t>
  </si>
  <si>
    <t>21.07.00</t>
  </si>
  <si>
    <t>21.08.00</t>
  </si>
  <si>
    <t>21.09.00</t>
  </si>
  <si>
    <t>21.00.00</t>
  </si>
  <si>
    <t>22.01.00</t>
  </si>
  <si>
    <t>22.02.00</t>
  </si>
  <si>
    <t>22.03.00</t>
  </si>
  <si>
    <t>22.04.00</t>
  </si>
  <si>
    <t>22.05.00</t>
  </si>
  <si>
    <t>22.00.00</t>
  </si>
  <si>
    <t>20.00.00</t>
  </si>
  <si>
    <t>30.10.01</t>
  </si>
  <si>
    <t>30.10.02</t>
  </si>
  <si>
    <t>30.10.03</t>
  </si>
  <si>
    <t>30.10.04</t>
  </si>
  <si>
    <t>30.10.00</t>
  </si>
  <si>
    <t>30.20.01</t>
  </si>
  <si>
    <t>30.20.02</t>
  </si>
  <si>
    <t>30.20.03</t>
  </si>
  <si>
    <t>30.20.04</t>
  </si>
  <si>
    <t>30.20.00</t>
  </si>
  <si>
    <t>30.30.01</t>
  </si>
  <si>
    <t>30.30.02</t>
  </si>
  <si>
    <t>30.30.03</t>
  </si>
  <si>
    <t>30.30.04</t>
  </si>
  <si>
    <t>30.30.00</t>
  </si>
  <si>
    <t>30.40.01</t>
  </si>
  <si>
    <t>30.40.02</t>
  </si>
  <si>
    <t>30.40.00</t>
  </si>
  <si>
    <t>30.50.01</t>
  </si>
  <si>
    <t>30.50.02</t>
  </si>
  <si>
    <t>30.50.03</t>
  </si>
  <si>
    <t>30.50.00</t>
  </si>
  <si>
    <t>30.60.01</t>
  </si>
  <si>
    <t>30.60.02</t>
  </si>
  <si>
    <t>30.60.03</t>
  </si>
  <si>
    <t>30.60.00</t>
  </si>
  <si>
    <t>30.70.00</t>
  </si>
  <si>
    <t>30.80.00</t>
  </si>
  <si>
    <t>30.00.00</t>
  </si>
  <si>
    <t>Administradora General de Fondos Security
Miles de pesos</t>
  </si>
  <si>
    <t>BANCO SECURITY AND SUBSIDIARIES</t>
  </si>
  <si>
    <t>Interest and indexation income</t>
  </si>
  <si>
    <t>Interest and indexation expenses</t>
  </si>
  <si>
    <t xml:space="preserve">          Net interest and indexation income</t>
  </si>
  <si>
    <t>Fee and commission income</t>
  </si>
  <si>
    <t>Fee and commission expenses</t>
  </si>
  <si>
    <t xml:space="preserve">          Net fee and commission income</t>
  </si>
  <si>
    <t>Net financial operating income</t>
  </si>
  <si>
    <t>Net foreign exchange transactions</t>
  </si>
  <si>
    <t>Other operating income</t>
  </si>
  <si>
    <t xml:space="preserve">          Total operating income</t>
  </si>
  <si>
    <t>Credit risk provisions</t>
  </si>
  <si>
    <t>OPERATING INCOME, NET OF CREDIT RISK PROVISIONS</t>
  </si>
  <si>
    <t>Personnel expenses</t>
  </si>
  <si>
    <t>Depreciation and amortization</t>
  </si>
  <si>
    <t>Impairment</t>
  </si>
  <si>
    <t>Other operating expenses</t>
  </si>
  <si>
    <t>TOTAL OPERATING EXPENSES</t>
  </si>
  <si>
    <t>NET OPERATING INCOME</t>
  </si>
  <si>
    <t>Income attributable to investments in other companies</t>
  </si>
  <si>
    <t xml:space="preserve">          Owners of the bank</t>
  </si>
  <si>
    <t xml:space="preserve">          Non-controlling interests</t>
  </si>
  <si>
    <t>CONSOLIDATED STATEMENT OF FINANCIAL POSITION</t>
  </si>
  <si>
    <t>ASSETS</t>
  </si>
  <si>
    <t>Cash and due from banks</t>
  </si>
  <si>
    <t>Transactions in the course of collection</t>
  </si>
  <si>
    <t>Trading securities</t>
  </si>
  <si>
    <t>Receivables from repurchase agreements and securities borrowing</t>
  </si>
  <si>
    <t>Derivative instruments</t>
  </si>
  <si>
    <t>Loans and advances to banks</t>
  </si>
  <si>
    <t>Loans to customers</t>
  </si>
  <si>
    <t>Financial assets available for sale</t>
  </si>
  <si>
    <t>Financial assets held to maturity</t>
  </si>
  <si>
    <t>Investments in other companies</t>
  </si>
  <si>
    <t>Intangible assets</t>
  </si>
  <si>
    <t>Other assets</t>
  </si>
  <si>
    <t>TOTAL ASSETS</t>
  </si>
  <si>
    <t>LIABILITIES</t>
  </si>
  <si>
    <t>Current accounts and other demand deposits</t>
  </si>
  <si>
    <t>Transactions in the course of payment</t>
  </si>
  <si>
    <t>Payables from repurchase agreements and securities lending</t>
  </si>
  <si>
    <t>Savings accounts and time deposits</t>
  </si>
  <si>
    <t>Borrowings from financial institutions</t>
  </si>
  <si>
    <t>Debt issued</t>
  </si>
  <si>
    <t>Other financial obligations</t>
  </si>
  <si>
    <t>Deferred tax liabilities</t>
  </si>
  <si>
    <t>Provisions</t>
  </si>
  <si>
    <t>Other liabilities</t>
  </si>
  <si>
    <t>TOTAL LIABILITIES</t>
  </si>
  <si>
    <t>EQUITY</t>
  </si>
  <si>
    <t>Attributable to owners of the bank:</t>
  </si>
  <si>
    <t>Reserves</t>
  </si>
  <si>
    <t>Valuation accounts</t>
  </si>
  <si>
    <t xml:space="preserve">          Retained earnings from prior periods</t>
  </si>
  <si>
    <t xml:space="preserve">          Profit for the period</t>
  </si>
  <si>
    <t xml:space="preserve">          Less: Provision for minimum dividends</t>
  </si>
  <si>
    <t>Non-controlling interests</t>
  </si>
  <si>
    <t>TOTAL EQUITY</t>
  </si>
  <si>
    <t>TOTAL LIABILITIES AND EQUITY</t>
  </si>
  <si>
    <t>Total current assets other than assets or disposal groups classified as held for sale or as held for distribution to owners</t>
  </si>
  <si>
    <t xml:space="preserve">Non-current assets or disposal groups classified as held for sale </t>
  </si>
  <si>
    <t>Non-current assets or disposal groups classified as held for distribution to owners</t>
  </si>
  <si>
    <t>Other financial assets, non-current</t>
  </si>
  <si>
    <t>Goodwill</t>
  </si>
  <si>
    <t>Current liabilities</t>
  </si>
  <si>
    <t>Trade and other payables</t>
  </si>
  <si>
    <t>Accounts payables to related parties, current</t>
  </si>
  <si>
    <t xml:space="preserve">Other provisions </t>
  </si>
  <si>
    <t>Employee benefit provisions</t>
  </si>
  <si>
    <t>Other non-financial liabilities</t>
  </si>
  <si>
    <t>Total current liabilities other than liabilities included in disposal groups classified as held for sale</t>
  </si>
  <si>
    <t>Other non-financial liabilities, non-current</t>
  </si>
  <si>
    <t>Equity</t>
  </si>
  <si>
    <t>Total equity</t>
  </si>
  <si>
    <t>Total liabilities and equity</t>
  </si>
  <si>
    <r>
      <rPr>
        <b/>
        <sz val="11"/>
        <color rgb="FF000000"/>
        <rFont val="Calibri"/>
        <family val="2"/>
        <scheme val="minor"/>
      </rPr>
      <t>PROFIT FOR THE PERIOD</t>
    </r>
  </si>
  <si>
    <r>
      <rPr>
        <sz val="11"/>
        <color rgb="FF000000"/>
        <rFont val="Calibri"/>
        <family val="2"/>
        <scheme val="minor"/>
      </rPr>
      <t>Attributable to:</t>
    </r>
  </si>
  <si>
    <r>
      <rPr>
        <b/>
        <sz val="11"/>
        <color rgb="FF000000"/>
        <rFont val="Calibri"/>
        <family val="2"/>
        <scheme val="minor"/>
      </rPr>
      <t>Brokerage income</t>
    </r>
  </si>
  <si>
    <r>
      <rPr>
        <sz val="11"/>
        <color rgb="FF000000"/>
        <rFont val="Calibri"/>
        <family val="2"/>
        <scheme val="minor"/>
      </rPr>
      <t>Commissions on securities transactions</t>
    </r>
  </si>
  <si>
    <r>
      <rPr>
        <sz val="11"/>
        <color rgb="FF000000"/>
        <rFont val="Calibri"/>
        <family val="2"/>
        <scheme val="minor"/>
      </rPr>
      <t>Commissions on OTC transactions</t>
    </r>
  </si>
  <si>
    <r>
      <rPr>
        <sz val="11"/>
        <color rgb="FF000000"/>
        <rFont val="Calibri"/>
        <family val="2"/>
        <scheme val="minor"/>
      </rPr>
      <t>Commission and services expense</t>
    </r>
  </si>
  <si>
    <r>
      <rPr>
        <sz val="11"/>
        <color rgb="FF000000"/>
        <rFont val="Calibri"/>
        <family val="2"/>
        <scheme val="minor"/>
      </rPr>
      <t>Other commissions</t>
    </r>
  </si>
  <si>
    <r>
      <rPr>
        <b/>
        <sz val="11"/>
        <color rgb="FF000000"/>
        <rFont val="Calibri"/>
        <family val="2"/>
        <scheme val="minor"/>
      </rPr>
      <t>Total brokerage income</t>
    </r>
  </si>
  <si>
    <r>
      <rPr>
        <b/>
        <sz val="11"/>
        <color rgb="FF000000"/>
        <rFont val="Calibri"/>
        <family val="2"/>
        <scheme val="minor"/>
      </rPr>
      <t>Service income</t>
    </r>
  </si>
  <si>
    <r>
      <rPr>
        <sz val="11"/>
        <color rgb="FF000000"/>
        <rFont val="Calibri"/>
        <family val="2"/>
        <scheme val="minor"/>
      </rPr>
      <t>Portfolio management income</t>
    </r>
  </si>
  <si>
    <r>
      <rPr>
        <sz val="11"/>
        <color rgb="FF000000"/>
        <rFont val="Calibri"/>
        <family val="2"/>
        <scheme val="minor"/>
      </rPr>
      <t>Securities custody income</t>
    </r>
  </si>
  <si>
    <r>
      <rPr>
        <sz val="11"/>
        <color rgb="FF000000"/>
        <rFont val="Calibri"/>
        <family val="2"/>
        <scheme val="minor"/>
      </rPr>
      <t>Financial advising income</t>
    </r>
  </si>
  <si>
    <r>
      <rPr>
        <sz val="11"/>
        <color rgb="FF000000"/>
        <rFont val="Calibri"/>
        <family val="2"/>
        <scheme val="minor"/>
      </rPr>
      <t>Other service income</t>
    </r>
  </si>
  <si>
    <r>
      <rPr>
        <b/>
        <sz val="11"/>
        <color rgb="FF000000"/>
        <rFont val="Calibri"/>
        <family val="2"/>
        <scheme val="minor"/>
      </rPr>
      <t>Total service income</t>
    </r>
  </si>
  <si>
    <r>
      <rPr>
        <b/>
        <sz val="11"/>
        <color rgb="FF000000"/>
        <rFont val="Calibri"/>
        <family val="2"/>
        <scheme val="minor"/>
      </rPr>
      <t>Gain (loss) on financial instruments</t>
    </r>
  </si>
  <si>
    <r>
      <rPr>
        <sz val="11"/>
        <color rgb="FF000000"/>
        <rFont val="Calibri"/>
        <family val="2"/>
        <scheme val="minor"/>
      </rPr>
      <t>At fair value</t>
    </r>
  </si>
  <si>
    <r>
      <rPr>
        <sz val="11"/>
        <color rgb="FF000000"/>
        <rFont val="Calibri"/>
        <family val="2"/>
        <scheme val="minor"/>
      </rPr>
      <t>At fair value - derivative instruments</t>
    </r>
  </si>
  <si>
    <r>
      <rPr>
        <sz val="11"/>
        <color rgb="FF000000"/>
        <rFont val="Calibri"/>
        <family val="2"/>
        <scheme val="minor"/>
      </rPr>
      <t>At amortized cost</t>
    </r>
  </si>
  <si>
    <r>
      <rPr>
        <sz val="11"/>
        <color rgb="FF000000"/>
        <rFont val="Calibri"/>
        <family val="2"/>
        <scheme val="minor"/>
      </rPr>
      <t>At amortized cost - financing operations</t>
    </r>
  </si>
  <si>
    <r>
      <rPr>
        <sz val="11"/>
        <color rgb="FF000000"/>
        <rFont val="Calibri"/>
        <family val="2"/>
        <scheme val="minor"/>
      </rPr>
      <t>Finance costs</t>
    </r>
  </si>
  <si>
    <r>
      <rPr>
        <sz val="11"/>
        <color rgb="FF000000"/>
        <rFont val="Calibri"/>
        <family val="2"/>
        <scheme val="minor"/>
      </rPr>
      <t>Other finance costs</t>
    </r>
  </si>
  <si>
    <r>
      <rPr>
        <b/>
        <sz val="11"/>
        <color rgb="FF000000"/>
        <rFont val="Calibri"/>
        <family val="2"/>
        <scheme val="minor"/>
      </rPr>
      <t>Administrative and sales expenses</t>
    </r>
  </si>
  <si>
    <r>
      <rPr>
        <sz val="11"/>
        <color rgb="FF000000"/>
        <rFont val="Calibri"/>
        <family val="2"/>
        <scheme val="minor"/>
      </rPr>
      <t>Payroll and personnel expenses</t>
    </r>
  </si>
  <si>
    <r>
      <rPr>
        <sz val="11"/>
        <color rgb="FF000000"/>
        <rFont val="Calibri"/>
        <family val="2"/>
        <scheme val="minor"/>
      </rPr>
      <t>Marketing and sales expenses</t>
    </r>
  </si>
  <si>
    <r>
      <rPr>
        <sz val="11"/>
        <color rgb="FF000000"/>
        <rFont val="Calibri"/>
        <family val="2"/>
        <scheme val="minor"/>
      </rPr>
      <t>Other administrative expenses</t>
    </r>
  </si>
  <si>
    <r>
      <rPr>
        <b/>
        <sz val="11"/>
        <color rgb="FF000000"/>
        <rFont val="Calibri"/>
        <family val="2"/>
        <scheme val="minor"/>
      </rPr>
      <t>Total administrative and sales expenses</t>
    </r>
  </si>
  <si>
    <r>
      <rPr>
        <b/>
        <sz val="11"/>
        <color rgb="FF000000"/>
        <rFont val="Calibri"/>
        <family val="2"/>
        <scheme val="minor"/>
      </rPr>
      <t>Other income</t>
    </r>
  </si>
  <si>
    <r>
      <rPr>
        <sz val="11"/>
        <color rgb="FF000000"/>
        <rFont val="Calibri"/>
        <family val="2"/>
        <scheme val="minor"/>
      </rPr>
      <t>Indexation and foreign currency exchange differences</t>
    </r>
  </si>
  <si>
    <r>
      <rPr>
        <sz val="11"/>
        <color rgb="FF000000"/>
        <rFont val="Calibri"/>
        <family val="2"/>
        <scheme val="minor"/>
      </rPr>
      <t>Income attributable to investments in other companies</t>
    </r>
  </si>
  <si>
    <r>
      <rPr>
        <b/>
        <sz val="11"/>
        <color rgb="FF000000"/>
        <rFont val="Calibri"/>
        <family val="2"/>
        <scheme val="minor"/>
      </rPr>
      <t>Total other income</t>
    </r>
  </si>
  <si>
    <r>
      <rPr>
        <b/>
        <sz val="11"/>
        <color rgb="FF000000"/>
        <rFont val="Calibri"/>
        <family val="2"/>
        <scheme val="minor"/>
      </rPr>
      <t>Profit before taxes</t>
    </r>
  </si>
  <si>
    <r>
      <rPr>
        <sz val="11"/>
        <color rgb="FF000000"/>
        <rFont val="Calibri"/>
        <family val="2"/>
        <scheme val="minor"/>
      </rPr>
      <t>Income tax expense</t>
    </r>
  </si>
  <si>
    <r>
      <rPr>
        <b/>
        <sz val="11"/>
        <color rgb="FF000000"/>
        <rFont val="Calibri"/>
        <family val="2"/>
        <scheme val="minor"/>
      </rPr>
      <t>ASSETS</t>
    </r>
  </si>
  <si>
    <r>
      <rPr>
        <sz val="11"/>
        <color rgb="FF000000"/>
        <rFont val="Calibri"/>
        <family val="2"/>
        <scheme val="minor"/>
      </rPr>
      <t>Cash and cash equivalents</t>
    </r>
  </si>
  <si>
    <r>
      <rPr>
        <b/>
        <sz val="11"/>
        <color rgb="FF000000"/>
        <rFont val="Calibri"/>
        <family val="2"/>
        <scheme val="minor"/>
      </rPr>
      <t>Financial instruments</t>
    </r>
  </si>
  <si>
    <r>
      <rPr>
        <b/>
        <sz val="11"/>
        <color rgb="FF000000"/>
        <rFont val="Calibri"/>
        <family val="2"/>
        <scheme val="minor"/>
      </rPr>
      <t xml:space="preserve">   At fair value - own available portfolio</t>
    </r>
  </si>
  <si>
    <r>
      <rPr>
        <sz val="11"/>
        <color rgb="FF000000"/>
        <rFont val="Calibri"/>
        <family val="2"/>
        <scheme val="minor"/>
      </rPr>
      <t xml:space="preserve">      Variable income (VI)</t>
    </r>
  </si>
  <si>
    <r>
      <rPr>
        <sz val="11"/>
        <color rgb="FF000000"/>
        <rFont val="Calibri"/>
        <family val="2"/>
        <scheme val="minor"/>
      </rPr>
      <t xml:space="preserve">      Fixed income and money market (FI and MM)</t>
    </r>
  </si>
  <si>
    <r>
      <rPr>
        <b/>
        <sz val="11"/>
        <color rgb="FF000000"/>
        <rFont val="Calibri"/>
        <family val="2"/>
        <scheme val="minor"/>
      </rPr>
      <t xml:space="preserve">   At fair value - own committed portfolio</t>
    </r>
  </si>
  <si>
    <r>
      <rPr>
        <sz val="11"/>
        <color rgb="FF000000"/>
        <rFont val="Calibri"/>
        <family val="2"/>
        <scheme val="minor"/>
      </rPr>
      <t xml:space="preserve">      Variable income</t>
    </r>
  </si>
  <si>
    <r>
      <rPr>
        <sz val="11"/>
        <color rgb="FF000000"/>
        <rFont val="Calibri"/>
        <family val="2"/>
        <scheme val="minor"/>
      </rPr>
      <t xml:space="preserve">      Fixed income and money market</t>
    </r>
  </si>
  <si>
    <r>
      <rPr>
        <b/>
        <sz val="11"/>
        <color rgb="FF000000"/>
        <rFont val="Calibri"/>
        <family val="2"/>
        <scheme val="minor"/>
      </rPr>
      <t xml:space="preserve">   At fair value - derivative instruments</t>
    </r>
  </si>
  <si>
    <r>
      <rPr>
        <sz val="11"/>
        <color rgb="FF000000"/>
        <rFont val="Calibri"/>
        <family val="2"/>
        <scheme val="minor"/>
      </rPr>
      <t xml:space="preserve">   At amortized cost - own available portfolio</t>
    </r>
  </si>
  <si>
    <r>
      <rPr>
        <sz val="11"/>
        <color rgb="FF000000"/>
        <rFont val="Calibri"/>
        <family val="2"/>
        <scheme val="minor"/>
      </rPr>
      <t xml:space="preserve">   At amortized cost - own committed portfolio</t>
    </r>
  </si>
  <si>
    <r>
      <rPr>
        <b/>
        <sz val="11"/>
        <color rgb="FF000000"/>
        <rFont val="Calibri"/>
        <family val="2"/>
        <scheme val="minor"/>
      </rPr>
      <t xml:space="preserve">   At amortized cost - financing operations</t>
    </r>
  </si>
  <si>
    <r>
      <rPr>
        <sz val="11"/>
        <color rgb="FF000000"/>
        <rFont val="Calibri"/>
        <family val="2"/>
        <scheme val="minor"/>
      </rPr>
      <t xml:space="preserve">      Purchase agreements with sellback commitments on VI instruments</t>
    </r>
  </si>
  <si>
    <r>
      <rPr>
        <sz val="11"/>
        <color rgb="FF000000"/>
        <rFont val="Calibri"/>
        <family val="2"/>
        <scheme val="minor"/>
      </rPr>
      <t xml:space="preserve">      Purchase agreements with sellback commitments on FI and MM instruments</t>
    </r>
  </si>
  <si>
    <r>
      <rPr>
        <sz val="11"/>
        <color rgb="FF000000"/>
        <rFont val="Calibri"/>
        <family val="2"/>
        <scheme val="minor"/>
      </rPr>
      <t xml:space="preserve">      Other</t>
    </r>
  </si>
  <si>
    <r>
      <rPr>
        <sz val="11"/>
        <color rgb="FF000000"/>
        <rFont val="Calibri"/>
        <family val="2"/>
        <scheme val="minor"/>
      </rPr>
      <t>Brokerage receivables</t>
    </r>
  </si>
  <si>
    <r>
      <rPr>
        <sz val="11"/>
        <color rgb="FF000000"/>
        <rFont val="Calibri"/>
        <family val="2"/>
        <scheme val="minor"/>
      </rPr>
      <t>Receivables for transactions with own portfolio</t>
    </r>
  </si>
  <si>
    <r>
      <rPr>
        <sz val="11"/>
        <color rgb="FF000000"/>
        <rFont val="Calibri"/>
        <family val="2"/>
        <scheme val="minor"/>
      </rPr>
      <t>Accounts receivable from related parties</t>
    </r>
  </si>
  <si>
    <r>
      <rPr>
        <sz val="11"/>
        <color rgb="FF000000"/>
        <rFont val="Calibri"/>
        <family val="2"/>
        <scheme val="minor"/>
      </rPr>
      <t>Other receivables</t>
    </r>
  </si>
  <si>
    <r>
      <rPr>
        <sz val="11"/>
        <color rgb="FF000000"/>
        <rFont val="Calibri"/>
        <family val="2"/>
        <scheme val="minor"/>
      </rPr>
      <t>Recoverable taxes</t>
    </r>
  </si>
  <si>
    <r>
      <rPr>
        <sz val="11"/>
        <color rgb="FF000000"/>
        <rFont val="Calibri"/>
        <family val="2"/>
        <scheme val="minor"/>
      </rPr>
      <t>Deferred tax assets</t>
    </r>
  </si>
  <si>
    <r>
      <rPr>
        <sz val="11"/>
        <color rgb="FF000000"/>
        <rFont val="Calibri"/>
        <family val="2"/>
        <scheme val="minor"/>
      </rPr>
      <t>Investments in other companies</t>
    </r>
  </si>
  <si>
    <r>
      <rPr>
        <sz val="11"/>
        <color rgb="FF000000"/>
        <rFont val="Calibri"/>
        <family val="2"/>
        <scheme val="minor"/>
      </rPr>
      <t>Intangible assets</t>
    </r>
  </si>
  <si>
    <r>
      <rPr>
        <sz val="11"/>
        <color rgb="FF000000"/>
        <rFont val="Calibri"/>
        <family val="2"/>
        <scheme val="minor"/>
      </rPr>
      <t>Property, plant and equipment</t>
    </r>
  </si>
  <si>
    <r>
      <rPr>
        <sz val="11"/>
        <color rgb="FF000000"/>
        <rFont val="Calibri"/>
        <family val="2"/>
        <scheme val="minor"/>
      </rPr>
      <t>Other assets</t>
    </r>
  </si>
  <si>
    <r>
      <rPr>
        <b/>
        <sz val="11"/>
        <color rgb="FF000000"/>
        <rFont val="Calibri"/>
        <family val="2"/>
        <scheme val="minor"/>
      </rPr>
      <t>TOTAL ASSETS</t>
    </r>
  </si>
  <si>
    <r>
      <rPr>
        <b/>
        <sz val="11"/>
        <color rgb="FF000000"/>
        <rFont val="Calibri"/>
        <family val="2"/>
        <scheme val="minor"/>
      </rPr>
      <t>LIABILITIES AND EQUITY</t>
    </r>
  </si>
  <si>
    <r>
      <rPr>
        <b/>
        <sz val="11"/>
        <color rgb="FF000000"/>
        <rFont val="Calibri"/>
        <family val="2"/>
        <scheme val="minor"/>
      </rPr>
      <t>Liabilities</t>
    </r>
  </si>
  <si>
    <r>
      <rPr>
        <b/>
        <sz val="11"/>
        <color rgb="FF000000"/>
        <rFont val="Calibri"/>
        <family val="2"/>
        <scheme val="minor"/>
      </rPr>
      <t>Financial liabilities</t>
    </r>
  </si>
  <si>
    <r>
      <rPr>
        <b/>
        <sz val="11"/>
        <color rgb="FF000000"/>
        <rFont val="Calibri"/>
        <family val="2"/>
        <scheme val="minor"/>
      </rPr>
      <t xml:space="preserve">   At fair value</t>
    </r>
  </si>
  <si>
    <r>
      <rPr>
        <b/>
        <sz val="11"/>
        <color rgb="FF000000"/>
        <rFont val="Calibri"/>
        <family val="2"/>
        <scheme val="minor"/>
      </rPr>
      <t xml:space="preserve">   Financing obligations</t>
    </r>
  </si>
  <si>
    <r>
      <rPr>
        <sz val="11"/>
        <color rgb="FF000000"/>
        <rFont val="Calibri"/>
        <family val="2"/>
        <scheme val="minor"/>
      </rPr>
      <t xml:space="preserve">      Sales agreements with buyback commitments on VI instruments</t>
    </r>
  </si>
  <si>
    <r>
      <rPr>
        <sz val="11"/>
        <color rgb="FF000000"/>
        <rFont val="Calibri"/>
        <family val="2"/>
        <scheme val="minor"/>
      </rPr>
      <t xml:space="preserve">      Sales agreements with buyback commitments on FI and MM instruments</t>
    </r>
  </si>
  <si>
    <r>
      <rPr>
        <b/>
        <sz val="11"/>
        <color rgb="FF000000"/>
        <rFont val="Calibri"/>
        <family val="2"/>
        <scheme val="minor"/>
      </rPr>
      <t xml:space="preserve">   Loans from financial institutions</t>
    </r>
  </si>
  <si>
    <r>
      <rPr>
        <sz val="11"/>
        <color rgb="FF000000"/>
        <rFont val="Calibri"/>
        <family val="2"/>
        <scheme val="minor"/>
      </rPr>
      <t>Brokerage payables</t>
    </r>
  </si>
  <si>
    <r>
      <rPr>
        <sz val="11"/>
        <color rgb="FF000000"/>
        <rFont val="Calibri"/>
        <family val="2"/>
        <scheme val="minor"/>
      </rPr>
      <t>Payables for transactions with own portfolio</t>
    </r>
  </si>
  <si>
    <r>
      <rPr>
        <sz val="11"/>
        <color rgb="FF000000"/>
        <rFont val="Calibri"/>
        <family val="2"/>
        <scheme val="minor"/>
      </rPr>
      <t>Accounts payable to related parties</t>
    </r>
  </si>
  <si>
    <r>
      <rPr>
        <sz val="11"/>
        <color rgb="FF000000"/>
        <rFont val="Calibri"/>
        <family val="2"/>
        <scheme val="minor"/>
      </rPr>
      <t>Other accounts payable</t>
    </r>
  </si>
  <si>
    <r>
      <rPr>
        <sz val="11"/>
        <color rgb="FF000000"/>
        <rFont val="Calibri"/>
        <family val="2"/>
        <scheme val="minor"/>
      </rPr>
      <t>Provisions</t>
    </r>
  </si>
  <si>
    <r>
      <rPr>
        <sz val="11"/>
        <color rgb="FF000000"/>
        <rFont val="Calibri"/>
        <family val="2"/>
        <scheme val="minor"/>
      </rPr>
      <t>Taxes payable</t>
    </r>
  </si>
  <si>
    <r>
      <rPr>
        <sz val="11"/>
        <color rgb="FF000000"/>
        <rFont val="Calibri"/>
        <family val="2"/>
        <scheme val="minor"/>
      </rPr>
      <t>Other liabilities</t>
    </r>
  </si>
  <si>
    <r>
      <rPr>
        <b/>
        <sz val="11"/>
        <color rgb="FF000000"/>
        <rFont val="Calibri"/>
        <family val="2"/>
        <scheme val="minor"/>
      </rPr>
      <t>Total liabilities</t>
    </r>
  </si>
  <si>
    <r>
      <rPr>
        <b/>
        <sz val="11"/>
        <color rgb="FF000000"/>
        <rFont val="Calibri"/>
        <family val="2"/>
        <scheme val="minor"/>
      </rPr>
      <t>Equity</t>
    </r>
  </si>
  <si>
    <r>
      <rPr>
        <sz val="11"/>
        <color rgb="FF000000"/>
        <rFont val="Calibri"/>
        <family val="2"/>
        <scheme val="minor"/>
      </rPr>
      <t>Capital</t>
    </r>
  </si>
  <si>
    <r>
      <rPr>
        <sz val="11"/>
        <color rgb="FF000000"/>
        <rFont val="Calibri"/>
        <family val="2"/>
        <scheme val="minor"/>
      </rPr>
      <t>Reserves</t>
    </r>
  </si>
  <si>
    <r>
      <rPr>
        <sz val="11"/>
        <color rgb="FF000000"/>
        <rFont val="Calibri"/>
        <family val="2"/>
        <scheme val="minor"/>
      </rPr>
      <t>Retained earnings</t>
    </r>
  </si>
  <si>
    <r>
      <rPr>
        <sz val="11"/>
        <color rgb="FF000000"/>
        <rFont val="Calibri"/>
        <family val="2"/>
        <scheme val="minor"/>
      </rPr>
      <t>Profit for the period</t>
    </r>
  </si>
  <si>
    <r>
      <rPr>
        <sz val="11"/>
        <color rgb="FF000000"/>
        <rFont val="Calibri"/>
        <family val="2"/>
        <scheme val="minor"/>
      </rPr>
      <t>Interim dividends or distributions</t>
    </r>
  </si>
  <si>
    <r>
      <rPr>
        <b/>
        <sz val="11"/>
        <color rgb="FF000000"/>
        <rFont val="Calibri"/>
        <family val="2"/>
        <scheme val="minor"/>
      </rPr>
      <t>Total equity</t>
    </r>
  </si>
  <si>
    <r>
      <rPr>
        <b/>
        <sz val="11"/>
        <color rgb="FF000000"/>
        <rFont val="Calibri"/>
        <family val="2"/>
        <scheme val="minor"/>
      </rPr>
      <t>TOTAL LIABILITIES AND EQUITY</t>
    </r>
  </si>
  <si>
    <t xml:space="preserve">        Contribution margin</t>
  </si>
  <si>
    <t xml:space="preserve">          Retained premium</t>
  </si>
  <si>
    <t xml:space="preserve">            Direct premium</t>
  </si>
  <si>
    <t xml:space="preserve">            Assumed premium</t>
  </si>
  <si>
    <t xml:space="preserve">            Ceded premium</t>
  </si>
  <si>
    <t xml:space="preserve">          Variations in technical reserves</t>
  </si>
  <si>
    <t xml:space="preserve">            Variation in unexpired risk reserve</t>
  </si>
  <si>
    <t xml:space="preserve">            Variation in mathematical reserve</t>
  </si>
  <si>
    <t xml:space="preserve">            Variation in fund value reserve</t>
  </si>
  <si>
    <t xml:space="preserve">            Variation in catastrophic earthquake reserve</t>
  </si>
  <si>
    <t xml:space="preserve">            Variation in premium deficiency reserve</t>
  </si>
  <si>
    <t xml:space="preserve">            Variation in other technical reserves</t>
  </si>
  <si>
    <t xml:space="preserve">          Claims paid for the period</t>
  </si>
  <si>
    <t xml:space="preserve">            Direct claims</t>
  </si>
  <si>
    <t xml:space="preserve">            Ceded claims</t>
  </si>
  <si>
    <t xml:space="preserve">            Assumed claims</t>
  </si>
  <si>
    <t xml:space="preserve">          Pensions paid for the period</t>
  </si>
  <si>
    <t xml:space="preserve">            Direct annuities</t>
  </si>
  <si>
    <t xml:space="preserve">            Ceded annuities</t>
  </si>
  <si>
    <t xml:space="preserve">            Assumed annuities</t>
  </si>
  <si>
    <t xml:space="preserve">          Brokerage income</t>
  </si>
  <si>
    <t xml:space="preserve">            Commissions for direct agents</t>
  </si>
  <si>
    <t xml:space="preserve">            Commission for brokers and compensation of retirement advisors</t>
  </si>
  <si>
    <t xml:space="preserve">            Commission for assumed reinsurance</t>
  </si>
  <si>
    <t xml:space="preserve">            Commission for ceded reinsurance</t>
  </si>
  <si>
    <t xml:space="preserve">          Non-proportional reinsurance expenses</t>
  </si>
  <si>
    <t xml:space="preserve">          Medical expenses</t>
  </si>
  <si>
    <t xml:space="preserve">          Insurance impairment</t>
  </si>
  <si>
    <t xml:space="preserve">          Payroll</t>
  </si>
  <si>
    <t xml:space="preserve">        Investment income</t>
  </si>
  <si>
    <t xml:space="preserve">          Net realized investment gains (losses)</t>
  </si>
  <si>
    <t xml:space="preserve">            Realized gains (losses) on real estate investments</t>
  </si>
  <si>
    <t xml:space="preserve">            Realized gains (losses) on financial investments</t>
  </si>
  <si>
    <t xml:space="preserve">          Net unrealized investment gains (losses)</t>
  </si>
  <si>
    <t xml:space="preserve">            Unrealized gains (losses) on real estate investments</t>
  </si>
  <si>
    <t xml:space="preserve">            Unrealized gains (losses) on financial investments</t>
  </si>
  <si>
    <t xml:space="preserve">          Net accrued investment income</t>
  </si>
  <si>
    <t xml:space="preserve">            Accrued real estate investments</t>
  </si>
  <si>
    <t xml:space="preserve">            Accrued financial investments</t>
  </si>
  <si>
    <t xml:space="preserve">            Depreciation on investments</t>
  </si>
  <si>
    <t xml:space="preserve">            Management expenses</t>
  </si>
  <si>
    <t xml:space="preserve">          Impairment of investments</t>
  </si>
  <si>
    <t xml:space="preserve">        Actuarial gain</t>
  </si>
  <si>
    <t xml:space="preserve">        Other income and expenses</t>
  </si>
  <si>
    <t xml:space="preserve">          Other income</t>
  </si>
  <si>
    <t xml:space="preserve">          Other expenses</t>
  </si>
  <si>
    <t xml:space="preserve">        Foreign currency exchange differences</t>
  </si>
  <si>
    <t xml:space="preserve">        Gain (loss) from indexation adjustments</t>
  </si>
  <si>
    <t xml:space="preserve">        Profit before tax from continuing operations</t>
  </si>
  <si>
    <t xml:space="preserve">        Profit (loss) from discontinued and available-for-sale operations (before taxes)</t>
  </si>
  <si>
    <t xml:space="preserve">        Income taxes</t>
  </si>
  <si>
    <t xml:space="preserve">        Profit for the period</t>
  </si>
  <si>
    <t xml:space="preserve">        Liability</t>
  </si>
  <si>
    <t xml:space="preserve">          Financial liabilities</t>
  </si>
  <si>
    <t xml:space="preserve">          Non-current liabilities held for sale</t>
  </si>
  <si>
    <t xml:space="preserve">          Insurance liability accounts</t>
  </si>
  <si>
    <t xml:space="preserve">            Technical reserves</t>
  </si>
  <si>
    <t xml:space="preserve">              Unexpired risk reserve</t>
  </si>
  <si>
    <t xml:space="preserve">              Retirement insurance reserve</t>
  </si>
  <si>
    <t xml:space="preserve">                Annuity reserve</t>
  </si>
  <si>
    <t xml:space="preserve">                Disability and survival insurance reserve</t>
  </si>
  <si>
    <t xml:space="preserve">              Mathematical reserve</t>
  </si>
  <si>
    <t xml:space="preserve">              Fund value reserve</t>
  </si>
  <si>
    <t xml:space="preserve">              Private income reserve</t>
  </si>
  <si>
    <t xml:space="preserve">              Claims reserve</t>
  </si>
  <si>
    <r>
      <rPr>
        <sz val="11"/>
        <color rgb="FF000000"/>
        <rFont val="Calibri"/>
        <family val="2"/>
        <scheme val="minor"/>
      </rPr>
      <t xml:space="preserve">              Catastrophic earthquake reserve</t>
    </r>
  </si>
  <si>
    <r>
      <rPr>
        <sz val="11"/>
        <color rgb="FF000000"/>
        <rFont val="Calibri"/>
        <family val="2"/>
        <scheme val="minor"/>
      </rPr>
      <t xml:space="preserve">              Premium deficiency reserve</t>
    </r>
  </si>
  <si>
    <r>
      <rPr>
        <sz val="11"/>
        <color rgb="FF000000"/>
        <rFont val="Calibri"/>
        <family val="2"/>
        <scheme val="minor"/>
      </rPr>
      <t xml:space="preserve">              Other technical reserves</t>
    </r>
  </si>
  <si>
    <r>
      <rPr>
        <b/>
        <sz val="11"/>
        <color rgb="FF000000"/>
        <rFont val="Calibri"/>
        <family val="2"/>
        <scheme val="minor"/>
      </rPr>
      <t xml:space="preserve">            Payables for insurance operations</t>
    </r>
  </si>
  <si>
    <r>
      <rPr>
        <sz val="11"/>
        <color rgb="FF000000"/>
        <rFont val="Calibri"/>
        <family val="2"/>
        <scheme val="minor"/>
      </rPr>
      <t xml:space="preserve">              Payables to insured parties</t>
    </r>
  </si>
  <si>
    <r>
      <rPr>
        <sz val="11"/>
        <color rgb="FF000000"/>
        <rFont val="Calibri"/>
        <family val="2"/>
        <scheme val="minor"/>
      </rPr>
      <t xml:space="preserve">              Payables for reinsurance operations</t>
    </r>
  </si>
  <si>
    <r>
      <rPr>
        <b/>
        <sz val="11"/>
        <color rgb="FF000000"/>
        <rFont val="Calibri"/>
        <family val="2"/>
        <scheme val="minor"/>
      </rPr>
      <t xml:space="preserve">              Payables for coinsurance operations</t>
    </r>
  </si>
  <si>
    <r>
      <rPr>
        <sz val="11"/>
        <color rgb="FF000000"/>
        <rFont val="Calibri"/>
        <family val="2"/>
        <scheme val="minor"/>
      </rPr>
      <t xml:space="preserve">                Coinsurance premiums payable</t>
    </r>
  </si>
  <si>
    <r>
      <rPr>
        <sz val="11"/>
        <color rgb="FF000000"/>
        <rFont val="Calibri"/>
        <family val="2"/>
        <scheme val="minor"/>
      </rPr>
      <t xml:space="preserve">                Coinsurance claims payable</t>
    </r>
  </si>
  <si>
    <r>
      <rPr>
        <sz val="11"/>
        <color rgb="FF000000"/>
        <rFont val="Calibri"/>
        <family val="2"/>
        <scheme val="minor"/>
      </rPr>
      <t xml:space="preserve">              Unearned insurance income</t>
    </r>
  </si>
  <si>
    <r>
      <rPr>
        <b/>
        <sz val="11"/>
        <color rgb="FF000000"/>
        <rFont val="Calibri"/>
        <family val="2"/>
        <scheme val="minor"/>
      </rPr>
      <t xml:space="preserve">          Other liabilities</t>
    </r>
  </si>
  <si>
    <r>
      <rPr>
        <sz val="11"/>
        <color rgb="FF000000"/>
        <rFont val="Calibri"/>
        <family val="2"/>
        <scheme val="minor"/>
      </rPr>
      <t xml:space="preserve">            Provisions</t>
    </r>
  </si>
  <si>
    <r>
      <rPr>
        <b/>
        <sz val="11"/>
        <color rgb="FF000000"/>
        <rFont val="Calibri"/>
        <family val="2"/>
        <scheme val="minor"/>
      </rPr>
      <t xml:space="preserve">            Other liabilities, other liabilities</t>
    </r>
  </si>
  <si>
    <r>
      <rPr>
        <b/>
        <sz val="11"/>
        <color rgb="FF000000"/>
        <rFont val="Calibri"/>
        <family val="2"/>
        <scheme val="minor"/>
      </rPr>
      <t xml:space="preserve">              Taxes payable</t>
    </r>
  </si>
  <si>
    <r>
      <rPr>
        <sz val="11"/>
        <color rgb="FF000000"/>
        <rFont val="Calibri"/>
        <family val="2"/>
        <scheme val="minor"/>
      </rPr>
      <t xml:space="preserve">                Taxes payable</t>
    </r>
  </si>
  <si>
    <r>
      <rPr>
        <sz val="11"/>
        <color rgb="FF000000"/>
        <rFont val="Calibri"/>
        <family val="2"/>
        <scheme val="minor"/>
      </rPr>
      <t xml:space="preserve">                Deferred tax liabilities</t>
    </r>
  </si>
  <si>
    <r>
      <rPr>
        <sz val="11"/>
        <color rgb="FF000000"/>
        <rFont val="Calibri"/>
        <family val="2"/>
        <scheme val="minor"/>
      </rPr>
      <t xml:space="preserve">              Payables to related parties</t>
    </r>
  </si>
  <si>
    <r>
      <rPr>
        <sz val="11"/>
        <color rgb="FF000000"/>
        <rFont val="Calibri"/>
        <family val="2"/>
        <scheme val="minor"/>
      </rPr>
      <t xml:space="preserve">              Payables to intermediaries</t>
    </r>
  </si>
  <si>
    <r>
      <rPr>
        <sz val="11"/>
        <color rgb="FF000000"/>
        <rFont val="Calibri"/>
        <family val="2"/>
        <scheme val="minor"/>
      </rPr>
      <t xml:space="preserve">              Payables to personnel</t>
    </r>
  </si>
  <si>
    <r>
      <rPr>
        <sz val="11"/>
        <color rgb="FF000000"/>
        <rFont val="Calibri"/>
        <family val="2"/>
        <scheme val="minor"/>
      </rPr>
      <t xml:space="preserve">              Unearned income</t>
    </r>
  </si>
  <si>
    <r>
      <rPr>
        <sz val="11"/>
        <color rgb="FF000000"/>
        <rFont val="Calibri"/>
        <family val="2"/>
        <scheme val="minor"/>
      </rPr>
      <t xml:space="preserve">              Other non-financial liabilities</t>
    </r>
  </si>
  <si>
    <r>
      <rPr>
        <b/>
        <sz val="11"/>
        <color rgb="FF000000"/>
        <rFont val="Calibri"/>
        <family val="2"/>
        <scheme val="minor"/>
      </rPr>
      <t xml:space="preserve">        Equity</t>
    </r>
  </si>
  <si>
    <r>
      <rPr>
        <sz val="11"/>
        <color rgb="FF000000"/>
        <rFont val="Calibri"/>
        <family val="2"/>
        <scheme val="minor"/>
      </rPr>
      <t xml:space="preserve">          Paid-in capital</t>
    </r>
  </si>
  <si>
    <r>
      <rPr>
        <sz val="11"/>
        <color rgb="FF000000"/>
        <rFont val="Calibri"/>
        <family val="2"/>
        <scheme val="minor"/>
      </rPr>
      <t xml:space="preserve">          Reserves</t>
    </r>
  </si>
  <si>
    <r>
      <rPr>
        <b/>
        <sz val="11"/>
        <color rgb="FF000000"/>
        <rFont val="Calibri"/>
        <family val="2"/>
        <scheme val="minor"/>
      </rPr>
      <t xml:space="preserve">          Retained earnings</t>
    </r>
  </si>
  <si>
    <r>
      <rPr>
        <sz val="11"/>
        <color rgb="FF000000"/>
        <rFont val="Calibri"/>
        <family val="2"/>
        <scheme val="minor"/>
      </rPr>
      <t xml:space="preserve">            Retained earnings from prior periods</t>
    </r>
  </si>
  <si>
    <r>
      <rPr>
        <sz val="11"/>
        <color rgb="FF000000"/>
        <rFont val="Calibri"/>
        <family val="2"/>
        <scheme val="minor"/>
      </rPr>
      <t xml:space="preserve">            Profit for the period</t>
    </r>
  </si>
  <si>
    <r>
      <rPr>
        <sz val="11"/>
        <color rgb="FF000000"/>
        <rFont val="Calibri"/>
        <family val="2"/>
        <scheme val="minor"/>
      </rPr>
      <t xml:space="preserve">            Dividends</t>
    </r>
  </si>
  <si>
    <r>
      <rPr>
        <sz val="11"/>
        <color rgb="FF000000"/>
        <rFont val="Calibri"/>
        <family val="2"/>
        <scheme val="minor"/>
      </rPr>
      <t xml:space="preserve">          Other adjustments</t>
    </r>
  </si>
  <si>
    <r>
      <rPr>
        <b/>
        <sz val="11"/>
        <color rgb="FF000000"/>
        <rFont val="Calibri"/>
        <family val="2"/>
        <scheme val="minor"/>
      </rPr>
      <t xml:space="preserve">      Total liabilities and equity</t>
    </r>
  </si>
  <si>
    <t xml:space="preserve">      Assets</t>
  </si>
  <si>
    <t xml:space="preserve">        Financial Investments</t>
  </si>
  <si>
    <t xml:space="preserve">          Cash and cash equivalents</t>
  </si>
  <si>
    <t xml:space="preserve">          Fair value financial assets</t>
  </si>
  <si>
    <t xml:space="preserve">          Financial assets at amortized cost</t>
  </si>
  <si>
    <t xml:space="preserve">          Loans</t>
  </si>
  <si>
    <t xml:space="preserve">            Advances to policyholders</t>
  </si>
  <si>
    <t xml:space="preserve">            Loans granted</t>
  </si>
  <si>
    <t xml:space="preserve">          Investments in group entities</t>
  </si>
  <si>
    <t xml:space="preserve">            Investments in subsidiaries</t>
  </si>
  <si>
    <t xml:space="preserve">            Investments in associates</t>
  </si>
  <si>
    <t xml:space="preserve">        Real estate investments</t>
  </si>
  <si>
    <t xml:space="preserve">          Investment property</t>
  </si>
  <si>
    <t xml:space="preserve">          Lease receivables</t>
  </si>
  <si>
    <t xml:space="preserve">          Property, furnishings and equipment for own use</t>
  </si>
  <si>
    <t xml:space="preserve">            Property for own use</t>
  </si>
  <si>
    <t xml:space="preserve">            Furnishings and equipment for own use</t>
  </si>
  <si>
    <t xml:space="preserve">        Non-current assets held for sale</t>
  </si>
  <si>
    <t xml:space="preserve">          Insurance receivables</t>
  </si>
  <si>
    <t xml:space="preserve">            Receivables from insured parties</t>
  </si>
  <si>
    <r>
      <rPr>
        <b/>
        <sz val="11"/>
        <rFont val="Calibri"/>
        <family val="2"/>
        <scheme val="minor"/>
      </rPr>
      <t xml:space="preserve">            Reinsurance receivable</t>
    </r>
  </si>
  <si>
    <t xml:space="preserve">              Reinsurance claims receivable</t>
  </si>
  <si>
    <t xml:space="preserve">              Assumed reinsurance premiums receivable</t>
  </si>
  <si>
    <t xml:space="preserve">              Non-proportional reinsurance assets</t>
  </si>
  <si>
    <t xml:space="preserve">              Other reinsurance receivables</t>
  </si>
  <si>
    <t xml:space="preserve">            Coinsurance receivable</t>
  </si>
  <si>
    <t xml:space="preserve">              Coinsurance premiums receivable</t>
  </si>
  <si>
    <t xml:space="preserve">              Coinsurance claims receivable</t>
  </si>
  <si>
    <t xml:space="preserve">          Participation of reinsurance in technical reserves</t>
  </si>
  <si>
    <t xml:space="preserve">            Participation of reinsurance in unexpired risk reserve</t>
  </si>
  <si>
    <t xml:space="preserve">            Participation of reinsurance in retirement insurance reserves</t>
  </si>
  <si>
    <t xml:space="preserve">              Participation of reinsurance in annuity reserves</t>
  </si>
  <si>
    <t xml:space="preserve">              Participation of reinsurance in disability and survival insurance reserves</t>
  </si>
  <si>
    <t xml:space="preserve">            Participation of reinsurance in mathematical reserves</t>
  </si>
  <si>
    <t xml:space="preserve">            Participation of reinsurance in private income reserves</t>
  </si>
  <si>
    <t xml:space="preserve">            Participation of reinsurance in claims reserves</t>
  </si>
  <si>
    <t xml:space="preserve">            Participation of reinsurance in premium deficiency reserves</t>
  </si>
  <si>
    <t xml:space="preserve">            Participation of reinsurance in other technical reserves</t>
  </si>
  <si>
    <t xml:space="preserve">        Other assets</t>
  </si>
  <si>
    <t xml:space="preserve">          Intangible assets</t>
  </si>
  <si>
    <t xml:space="preserve">            Goodwill</t>
  </si>
  <si>
    <t xml:space="preserve">            Intangible assets other than goodwill</t>
  </si>
  <si>
    <t xml:space="preserve">          Recoverable taxes</t>
  </si>
  <si>
    <t xml:space="preserve">            Tax receivables</t>
  </si>
  <si>
    <t xml:space="preserve">            Deferred tax assets</t>
  </si>
  <si>
    <t xml:space="preserve">          Other miscellaneous assets</t>
  </si>
  <si>
    <t xml:space="preserve">            Receivables from personnel</t>
  </si>
  <si>
    <t xml:space="preserve">            Brokerage receivables</t>
  </si>
  <si>
    <t xml:space="preserve">            Receivables from related parties</t>
  </si>
  <si>
    <t xml:space="preserve">            Prepaid expenses</t>
  </si>
  <si>
    <t xml:space="preserve">            Other assets, other miscellaneous assets</t>
  </si>
  <si>
    <r>
      <rPr>
        <b/>
        <sz val="11"/>
        <color rgb="FF000000"/>
        <rFont val="Calibri"/>
        <family val="2"/>
        <scheme val="minor"/>
      </rPr>
      <t xml:space="preserve">      Total assets</t>
    </r>
  </si>
  <si>
    <t>Pasivos mantenidos para la venta</t>
  </si>
  <si>
    <t>Comisiones por prepago</t>
  </si>
  <si>
    <t>Margen de interés (Sin prepago)</t>
  </si>
  <si>
    <t>Comisiones netas (Con prepago)</t>
  </si>
  <si>
    <t>Resultado neto de otras operaciones</t>
  </si>
  <si>
    <t>Resultado financiero (sin otras operaciones)</t>
  </si>
  <si>
    <t>Igual</t>
  </si>
  <si>
    <t>Parecido</t>
  </si>
  <si>
    <t>Menos parecido</t>
  </si>
  <si>
    <t>Imposible</t>
  </si>
  <si>
    <t>2021 - Cifras proforma</t>
  </si>
  <si>
    <t>Pasivos financieros individuales Grupo</t>
  </si>
  <si>
    <t>Pasivos financieros individuales IPS</t>
  </si>
  <si>
    <t>ROAE</t>
  </si>
  <si>
    <t xml:space="preserve">Patrimonio promedio </t>
  </si>
  <si>
    <t xml:space="preserve">Patrimonio Promedio </t>
  </si>
  <si>
    <t>INTEREST INCOME</t>
  </si>
  <si>
    <t>INTEREST EXPENSES</t>
  </si>
  <si>
    <t>NET INTEREST INCOME</t>
  </si>
  <si>
    <t>INDEXATION INCOME</t>
  </si>
  <si>
    <t>INDEXATION EXPENSES</t>
  </si>
  <si>
    <t>NET INDEXATION INCOME</t>
  </si>
  <si>
    <t>COMISSION INCOME</t>
  </si>
  <si>
    <t>COMISSION EXPENSES</t>
  </si>
  <si>
    <t>NET COMISSION INCOME</t>
  </si>
  <si>
    <t>FINANCIAL ASSETS AND LIABILITIES HELD FOR TRADING</t>
  </si>
  <si>
    <t>FOREIGN CURRENCY CHANGES, INDEXATION AND HEDGE ACCOUNTING</t>
  </si>
  <si>
    <t>NET FINANCIAL OPERATING INCOME (LOSS)</t>
  </si>
  <si>
    <t>GAIN (LOSS) FROM DERECOGNITION OF FINANCIAL ASSETS AND LIABILITIES NOT A FAIR VALUE THROUGH PROFIT AND LOSS</t>
  </si>
  <si>
    <t>TOTAL OPERATING INCOME</t>
  </si>
  <si>
    <t>OPERATING INCOME BEFORE PROVISIONS FOR CREDIT LOSSES</t>
  </si>
  <si>
    <t>CONSOLIDATED PROFIT FOR THE YEAR (OR PERIOD)</t>
  </si>
  <si>
    <t>TOTAL LOANS</t>
  </si>
  <si>
    <t>INTANGIBLE ASSETS</t>
  </si>
  <si>
    <t>FINANCIAL INSTRUMENTS HELD FOR TRADING AT FAIR VALUE THROUGH PROFIT AND LOSS</t>
  </si>
  <si>
    <t>FINANCIAL ASSESTS AT FAIR VALUE THROUGH OTHER COMPREHENSIVE INCOME</t>
  </si>
  <si>
    <t>FINANCIAL DERIVATIVE INSTRUMENTS FOR HEDGING</t>
  </si>
  <si>
    <t>FINANCIAL ASSESTS AT AMORTIZED COST</t>
  </si>
  <si>
    <t>INVESTMENTS IN OTHER COMPANIES</t>
  </si>
  <si>
    <t>PROPERTY, PLANT AND EQUIPEMENT</t>
  </si>
  <si>
    <t>RIGHT-OF-USE LEASED ASSETS</t>
  </si>
  <si>
    <t>CURRENT TAX ASSETS</t>
  </si>
  <si>
    <t>DEFERRED TAX ASSETS</t>
  </si>
  <si>
    <t>OTHER ASSETS</t>
  </si>
  <si>
    <t>NON-CURRENT ASSETS AND DISPOSAL GROUPS HELD FOR SALE</t>
  </si>
  <si>
    <t>TRANSACTIONS IN THE COURSE OF PAYMENT</t>
  </si>
  <si>
    <t>FINANCIAL LIABILITIES HELD FOR TRADING AT FAIR VALUE THROUGH PROFIT AND LOSS</t>
  </si>
  <si>
    <t>FINANCIAL LIABILITIES AT AMORTIZED COST</t>
  </si>
  <si>
    <t>LEASE LIABILITIES</t>
  </si>
  <si>
    <t>REGULATORY CAPITAL FINACIAL INSTRUMENTS ISSUED</t>
  </si>
  <si>
    <t>CONTINGENCY PROVISIONS</t>
  </si>
  <si>
    <t>PROVISIONS FOR DIV IDENDS, INTEREST PAYMENTS AND REPRICIPNG OF PERPETUAL BONDS</t>
  </si>
  <si>
    <t>SPECIAL ALLOWANCES FOR LOANS LOSSES</t>
  </si>
  <si>
    <t>OTHER LIABILITIES</t>
  </si>
  <si>
    <t>CAPITAL</t>
  </si>
  <si>
    <t>RESERVES</t>
  </si>
  <si>
    <t>OTHER COMPREHENSIVE INCOME (LOSS)</t>
  </si>
  <si>
    <t>LESS: MINIMUM DIVIDEND PROVISION</t>
  </si>
  <si>
    <t>ATTRIBUTABLE TO NON-CONTROLLING INTERESTS</t>
  </si>
  <si>
    <t>ATTRIBUTABLE TO OWNERS OF THE BANK</t>
  </si>
  <si>
    <t>TOTAL EQUITY (THOUSAND OF SOLES)</t>
  </si>
  <si>
    <t>EQUITY CLP</t>
  </si>
  <si>
    <t>EXCHANGE RATE PEN/CLP</t>
  </si>
  <si>
    <t>CH$ MILLION</t>
  </si>
  <si>
    <t>other financial assets</t>
  </si>
  <si>
    <t>Other non-financial assets</t>
  </si>
  <si>
    <t>Trade and other receivables</t>
  </si>
  <si>
    <t>Accounts receivable from related parties</t>
  </si>
  <si>
    <t>Inventory</t>
  </si>
  <si>
    <t>Tax assets</t>
  </si>
  <si>
    <t>Non-current assets or disposal groups classified as held for sale or held for distribution to owners</t>
  </si>
  <si>
    <t>Total current assets other than assets or disposal groups classified as held for sale or held for distribution to owners</t>
  </si>
  <si>
    <t>Total non-current assets classified as held for sale or held for distribution to owners</t>
  </si>
  <si>
    <t>Investment property</t>
  </si>
  <si>
    <t>Assets for right of use</t>
  </si>
  <si>
    <t>Liabilities and Equity</t>
  </si>
  <si>
    <t>In Ch$ Millions</t>
  </si>
  <si>
    <t>Liabilities for leases, current</t>
  </si>
  <si>
    <t>Employee benefit provisions, current</t>
  </si>
  <si>
    <t>Liabilities held for sale</t>
  </si>
  <si>
    <t>Liabilities for leases, non-current</t>
  </si>
  <si>
    <t>Accounts payable, non-current</t>
  </si>
  <si>
    <t>Accounts payable to related parties, non-current</t>
  </si>
  <si>
    <t>Issued Capital</t>
  </si>
  <si>
    <t>Treasury Shares</t>
  </si>
  <si>
    <t>Equity attribuable to equity holders of parent</t>
  </si>
  <si>
    <t>Non-controling interests</t>
  </si>
  <si>
    <t>other long term provisions</t>
  </si>
  <si>
    <t>Non-current employee benefit provisions</t>
  </si>
  <si>
    <t>Other equity interests</t>
  </si>
  <si>
    <t>Issue premiums</t>
  </si>
  <si>
    <t>Consolidated statement of income (MCh$)</t>
  </si>
  <si>
    <t>Other expenses</t>
  </si>
  <si>
    <t>Finance income</t>
  </si>
  <si>
    <t>Exchange differences</t>
  </si>
  <si>
    <t>Gains arising from the difference between the prior carrying amount and the fair value of financial assets reclassified at fair value</t>
  </si>
  <si>
    <t>Gain (loss) on indexed assets and liabilities</t>
  </si>
  <si>
    <t>Profit before tax</t>
  </si>
  <si>
    <t>Income tax benefit (expense)</t>
  </si>
  <si>
    <t>Profit (loss) from continuing operations</t>
  </si>
  <si>
    <t>Profit (loss) from discontinued operations</t>
  </si>
  <si>
    <t>Profit (loss) for the period</t>
  </si>
  <si>
    <t>Profit (loss) attributable to</t>
  </si>
  <si>
    <t>Profit (loss) attributable to equity holders of the parent</t>
  </si>
  <si>
    <t>Profit (loss) attributable to non-controlling interests</t>
  </si>
  <si>
    <t>Ebitda</t>
  </si>
  <si>
    <t>Gains arising from derecognition of financial assets measured at amortized cost</t>
  </si>
  <si>
    <t>Losses arising from derecognition of financial assets measured at amortized cost</t>
  </si>
  <si>
    <t>Distribution expenses</t>
  </si>
  <si>
    <t>Individual financial liabilities, IPS</t>
  </si>
  <si>
    <t>Individual financial liabilities, Grupo</t>
  </si>
  <si>
    <t>INCOME ATTRIBUTABLE TO INVESTMENTS IN OTHER COMPANIES</t>
  </si>
  <si>
    <t>GAIN (LOSS) FROM NON-CURRENT ASSETS AND DISPOSAL GROUPS FOR SALE</t>
  </si>
  <si>
    <t>OTHER OPERATING INCOME</t>
  </si>
  <si>
    <t>EMPLOYEE BENEFIT OBLIGATION EXPENSES</t>
  </si>
  <si>
    <t>ADMINISTRATIVE EXPENSES</t>
  </si>
  <si>
    <t>DEPRECIATION AND AMORTIZATION</t>
  </si>
  <si>
    <t>IMPAIRMENT OF NON-FINANCIAL ASSETS</t>
  </si>
  <si>
    <t>OTHER OPERATING EXPENSES</t>
  </si>
  <si>
    <t>ALLOWANCES FOR LOAN LOSSES ON LOANS AND ADVANCES TO BANKS AND CUSTOMER LOANS AND RECEIVABLES</t>
  </si>
  <si>
    <t>SPECIAL ALLOWANCES FOR LOAN LOSSES</t>
  </si>
  <si>
    <t>COLLECTION OF WRITTEN-OFF LOANS</t>
  </si>
  <si>
    <t>PROVISIONS FOR CREDIT LOSSES</t>
  </si>
  <si>
    <t>IMPAIRMENT DUE TO CREDIT RISK OF FINANCIAL ASSETS AT FAIR VALUE THROUGH OTHER COMPREHENSIVE INCOME</t>
  </si>
  <si>
    <t>IMPAIRMENT DUE TO CREDIT RISK OF FINANCIAL ASSETS AT AMORTIZED COST</t>
  </si>
  <si>
    <t>INCOME TAX</t>
  </si>
  <si>
    <t>PROFIT FROM CONTINUING OPERATIONS AFTER TAX</t>
  </si>
  <si>
    <t>PROFIT ATTRIBUTABLE TO OWNERS</t>
  </si>
  <si>
    <t>PROFIT ATTRIBUTABLE TO NON-CONTROLLING INTERESTS</t>
  </si>
  <si>
    <t xml:space="preserve">Administrative expenses </t>
  </si>
  <si>
    <t>Financial expenses + indexation adjustments</t>
  </si>
  <si>
    <t>RETAINED EATNINGS FROM PRIOR PERIODS</t>
  </si>
  <si>
    <t>PROFIT FOR THE YEAT</t>
  </si>
  <si>
    <t>Estado de Resultados Consolidado (MM$)</t>
  </si>
  <si>
    <t>Ganancias que surgen de la baja en cuentas de activos financieros medidos al costo amortizado</t>
  </si>
  <si>
    <t>Pérdidas que surgen de la baja en cuentas de activos financieros medidos al costo amortizado</t>
  </si>
  <si>
    <t>Costos de distribución</t>
  </si>
  <si>
    <t>Ingresos financieros</t>
  </si>
  <si>
    <t>Participación en las ganancias (pérdidas) de asociadas y negocios conjuntos que se contabilicen utilizando el método de la participación</t>
  </si>
  <si>
    <t>Resultado por unidades de reajuste</t>
  </si>
  <si>
    <t>Ganancias (pérdidas) que surgen de la diferencia entre el valor libro anterior y el valor justo de activos financieros reclasificados medidos a valor razonable</t>
  </si>
  <si>
    <t>Ajustes por gastos de depreciación y amortización</t>
  </si>
  <si>
    <t>41100 00 00</t>
  </si>
  <si>
    <t>INGRESOS POR INTERESES</t>
  </si>
  <si>
    <t>41200 00 00</t>
  </si>
  <si>
    <t>GASTOS POR INTERESES</t>
  </si>
  <si>
    <t>52000 00 00</t>
  </si>
  <si>
    <t>INGRESO NETO POR INTERESES</t>
  </si>
  <si>
    <t>41500 00 00</t>
  </si>
  <si>
    <t>INGRESOS POR REAJUSTES DE LA U.F., IVP, IPC</t>
  </si>
  <si>
    <t>41600 00 00</t>
  </si>
  <si>
    <t>GASTOS POR REAJUSTES DE LA U.F.</t>
  </si>
  <si>
    <t>52500 00 00</t>
  </si>
  <si>
    <t>INGRESO NETO POR REAJUSTES DE LA U.F.</t>
  </si>
  <si>
    <t>42000 00 00</t>
  </si>
  <si>
    <t>INGRESOS POR COMISIONES Y SERVICIOS PRESTADOS</t>
  </si>
  <si>
    <t>42500 00 00</t>
  </si>
  <si>
    <t>GASTOS POR COMISIONES Y SERVICIOS RECIBIDOS</t>
  </si>
  <si>
    <t>53000 00 00</t>
  </si>
  <si>
    <t>INGRESO NETO POR COMISIONES</t>
  </si>
  <si>
    <t>54000 00 00</t>
  </si>
  <si>
    <t>RESULTADO FINANCIERO NETO</t>
  </si>
  <si>
    <t>44000 00 00</t>
  </si>
  <si>
    <t>RESULTADO POR INVERSIONES EN SOCIEDADES</t>
  </si>
  <si>
    <t>45000 00 00</t>
  </si>
  <si>
    <t>RESULTADO DE ACTIVOS NO CORRIENTES Y GRUPOS ENAJENABLES PARA LA VENTA NO ADMISIBLES COMO OPERACIONES DISCONTINUADAS</t>
  </si>
  <si>
    <t>45500 00 00</t>
  </si>
  <si>
    <t>OTROS INGRESOS OPERACIONALES</t>
  </si>
  <si>
    <t>55000 00 00</t>
  </si>
  <si>
    <t>TOTAL INGRESOS OPERACIONALES</t>
  </si>
  <si>
    <t>46200 00 00</t>
  </si>
  <si>
    <t>GASTOS POR OBLIGACIONES DE BENEFICIOS A EMPLEADOS</t>
  </si>
  <si>
    <t>46400 00 00</t>
  </si>
  <si>
    <t>GASTOS DE ADMINISTRACIÓN</t>
  </si>
  <si>
    <t>46600 00 00</t>
  </si>
  <si>
    <t>DEPRECIACIÓN Y AMORTIZACIÓN</t>
  </si>
  <si>
    <t>46800 00 00</t>
  </si>
  <si>
    <t>DETERIORO DE ACTIVOS NO FINANCIEROS</t>
  </si>
  <si>
    <t>46900 00 00</t>
  </si>
  <si>
    <t>OTROS GASTOS OPERACIONALES</t>
  </si>
  <si>
    <t>56000 00 00</t>
  </si>
  <si>
    <t>57000 00 00</t>
  </si>
  <si>
    <t>RESULTADO OPERACIONAL ANTES DE PÉRDIDAS CREDITICIAS</t>
  </si>
  <si>
    <t>47100 00 00</t>
  </si>
  <si>
    <t>GASTO DE PROVISIONES CONSTITUIDAS POR RIESGO DE CRÉDITO DE COLOCACIONES A COSTO AMORTIZADO</t>
  </si>
  <si>
    <t>47200 00 00</t>
  </si>
  <si>
    <t>GASTO DE PROVISIONES ESPECIALES POR RIESGO DE CRÉDITO</t>
  </si>
  <si>
    <t>47400 01 00</t>
  </si>
  <si>
    <t>RECUPERACIÓN DE CRÉDITOS CASTIGADOS</t>
  </si>
  <si>
    <t>47600 00 00</t>
  </si>
  <si>
    <t>DETERIORO   POR   RIESGO   DE   CRÉDITO   DE   OTROS   ACTIVOS FINANCIEROS    NO    VALORADOS    A    VALOR    RAZONABLE    CON CAMBIOS EN RESULTADOS</t>
  </si>
  <si>
    <t>47000 00 00</t>
  </si>
  <si>
    <t>GASTO POR PÉRDIDAS CREDITICIAS</t>
  </si>
  <si>
    <t>47640 00 00</t>
  </si>
  <si>
    <t>DETERIORO POR RIESGO DE CRÉDITO DE ACTIVOS FINANCIEROS A   VALOR   RAZONABLE   CON   CAMBIOS   EN   OTRO   RESULTADO INTEGRAL</t>
  </si>
  <si>
    <t>47680 00 00</t>
  </si>
  <si>
    <t>DETERIORO POR RIESGO DE CRÉDITO DE ACTIVOS FINANCIEROS A COSTO AMORTIZADO</t>
  </si>
  <si>
    <t>58000 00 00</t>
  </si>
  <si>
    <t>58500 00 00</t>
  </si>
  <si>
    <t>RESULTADO DE OPERACIONES CONTÍNUAS ANTES DE IMPUESTOS</t>
  </si>
  <si>
    <t>48000 00 00</t>
  </si>
  <si>
    <t>IMPUESTO A LA RENTA</t>
  </si>
  <si>
    <t>58600 00 00</t>
  </si>
  <si>
    <t>RESULTADO     DE     OPERACIONES     CONTÍNUAS     DESPUÉS     DE IMPUESTOS</t>
  </si>
  <si>
    <t>59000 00 00</t>
  </si>
  <si>
    <t>UTILIDAD (PÉRDIDA) DEL EJERCICIO (O PERIODO)</t>
  </si>
  <si>
    <t>59400 00 00</t>
  </si>
  <si>
    <t>RESULTADO DE LOS PROPIETARIOS</t>
  </si>
  <si>
    <t>59800 00 00</t>
  </si>
  <si>
    <t>RESULTADO DEL INTERÉS NO CONTROLADOR</t>
  </si>
  <si>
    <t>10500 00 00</t>
  </si>
  <si>
    <t>EFECTIVO Y DEPÓSITOS EN BANCOS</t>
  </si>
  <si>
    <t>10700 00 00</t>
  </si>
  <si>
    <t>OPERACIONES CON LIQUIDACIÓN EN CURSO</t>
  </si>
  <si>
    <t>11000 00 00</t>
  </si>
  <si>
    <t>ACTIVOS FINANCIEROS PARA NEGOCIAR A VALOR RAZONABLE CON CAMBIOS 
EN RESULTADOS</t>
  </si>
  <si>
    <t>11500 00 00</t>
  </si>
  <si>
    <t>ACTIVOS FINANCIEROS NO DESTINADOS A NEGOCIACIÓN VALORADOS OBLIGATORIAMENTE
 A VALOR RAZONABLE CON CAMBIOS EN RESULTADOS</t>
  </si>
  <si>
    <t>11800 00 00</t>
  </si>
  <si>
    <t>ACTIVOS FINANCIEROS DESIGNADOS A VALOR RAZONABLE CON CAMBIOS 
EN RESULTADOS</t>
  </si>
  <si>
    <t>12000 00 00</t>
  </si>
  <si>
    <t>ACTIVOS FINANCIEROS A VALOR RAZONABLE CON CAMBIOS EN OTRO 
RESULTADO INTEGRAL</t>
  </si>
  <si>
    <t>13000 00 00</t>
  </si>
  <si>
    <t>CONTRATOS DE DERIVADOS FINANCIEROS PARA COBERTURA CONTABLE</t>
  </si>
  <si>
    <t>14000 00 00</t>
  </si>
  <si>
    <t>ACTIVOS FINANCIEROS A COSTO AMORTIZADO</t>
  </si>
  <si>
    <t>50000 00 00</t>
  </si>
  <si>
    <t>TOTAL COLOCACIONES</t>
  </si>
  <si>
    <t>15000 00 00</t>
  </si>
  <si>
    <t>INVERSIONES EN SOCIEDADES</t>
  </si>
  <si>
    <t>16000 00 00</t>
  </si>
  <si>
    <t>ACTIVOS INTANGIBLES</t>
  </si>
  <si>
    <t>17000 00 00</t>
  </si>
  <si>
    <t>ACTIVOS FIJOS</t>
  </si>
  <si>
    <t>17500 00 00</t>
  </si>
  <si>
    <t>ACTIVOS POR DERECHO A USAR BIENES EN ARRENDAMIENTO</t>
  </si>
  <si>
    <t>18000 00 00</t>
  </si>
  <si>
    <t>IMPUESTOS CORRIENTES</t>
  </si>
  <si>
    <t>18500 00 00</t>
  </si>
  <si>
    <t>IMPUESTOS DIFERIDOS</t>
  </si>
  <si>
    <t>19000 00 00</t>
  </si>
  <si>
    <t>OTROS ACTIVOS</t>
  </si>
  <si>
    <t>19500 00 00</t>
  </si>
  <si>
    <t>ACTIVOS NO CORRIENTES Y GRUPOS ENAJENABLES PARA LA VENTA</t>
  </si>
  <si>
    <t>10000 00 00</t>
  </si>
  <si>
    <t>20700 00 00</t>
  </si>
  <si>
    <t>21000 00 00</t>
  </si>
  <si>
    <t>PASIVOS FINANCIEROS PARA NEGOCIAR A VALOR RAZONABLE CON CAMBIOS EN RESULTADOS</t>
  </si>
  <si>
    <t>21800 00 00</t>
  </si>
  <si>
    <t>PASIVOS FINANCIEROS DESIGNADOS A VALOR RAZONABLE CON CAMBIOS EN RESULTADOS</t>
  </si>
  <si>
    <t>23000 00 00</t>
  </si>
  <si>
    <t>24000 00 00</t>
  </si>
  <si>
    <t>PASIVOS FINANCIEROS A COSTO AMORTIZADO</t>
  </si>
  <si>
    <t>25000 00 00</t>
  </si>
  <si>
    <t>OBLIGACIONES POR CONTRATOS DE ARRENDAMIENTO</t>
  </si>
  <si>
    <t>25500 00 00</t>
  </si>
  <si>
    <t>INSTRUMENTOS FINANCIEROS DE CAPITAL REGULATORIO EMITIDOS</t>
  </si>
  <si>
    <t>26000 00 00</t>
  </si>
  <si>
    <t>PROVISIONES POR CONTINGENCIAS</t>
  </si>
  <si>
    <t>26500 00 00</t>
  </si>
  <si>
    <t xml:space="preserve">PROVISIONES PARA DIVIDENDOS, PAGO DE INTERESES Y REAPRECIACIÓN DE INSTRUMENTOS FINANCIEROS DE CAPITAL REGULATORIO EMITIDOS </t>
  </si>
  <si>
    <t>27000 00 00</t>
  </si>
  <si>
    <t>PROVISIONES ESPECIALES POR RIESGO DE CRÉDITO</t>
  </si>
  <si>
    <t>28000 00 00</t>
  </si>
  <si>
    <t>28500 00 00</t>
  </si>
  <si>
    <t>29000 00 00</t>
  </si>
  <si>
    <t>OTROS PASIVOS</t>
  </si>
  <si>
    <t>29500 00 00</t>
  </si>
  <si>
    <t>PASIVOS INCLUIDOS EN GRUPOS ENAJENABLES PARA LA VENTA</t>
  </si>
  <si>
    <t>20000 00 00</t>
  </si>
  <si>
    <t>31000 00 00</t>
  </si>
  <si>
    <t>32000 00 00</t>
  </si>
  <si>
    <t>RESERVAS</t>
  </si>
  <si>
    <t>33000 00 00</t>
  </si>
  <si>
    <t>OTRO RESULTADO INTEGRAL ACUMULADO</t>
  </si>
  <si>
    <t>34000 00 00</t>
  </si>
  <si>
    <t>UTILIDADES (PÉRDIDAS) ACUMULADAS DE EJERCICIOS ANTERIORES</t>
  </si>
  <si>
    <t>35000 00 00</t>
  </si>
  <si>
    <t>36000 00 00</t>
  </si>
  <si>
    <t>PROVISIONES PARA DIVIDENDOS, PAGO DE INTERESES Y REAPRECIACIÓN DE INSTRUMENTOS FINANCIEROS DE CAPITAL REGULATORIO EMITIDOS</t>
  </si>
  <si>
    <t>39000 00 00</t>
  </si>
  <si>
    <t>DEL INTERÉS NO CONTROLADOR</t>
  </si>
  <si>
    <t>30000 00 00</t>
  </si>
  <si>
    <t>38000 00 00</t>
  </si>
  <si>
    <t>PATRIMONIO DE LOS PROPIETARIOS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</si>
</sst>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_-;\-* #,##0_-;_-* &quot;-&quot;_-;_-@_-"/>
    <numFmt numFmtId="165" formatCode="_-* #,##0.00_-;\-* #,##0.00_-;_-* &quot;-&quot;??_-;_-@_-"/>
    <numFmt numFmtId="166" formatCode="_-&quot;€&quot;\ * #,##0.00_-;\-&quot;€&quot;\ * #,##0.00_-;_-&quot;€&quot;\ * &quot;-&quot;??_-;_-@_-"/>
    <numFmt numFmtId="167" formatCode="_-* #,##0.00\ [$€]_-;\-* #,##0.00\ [$€]_-;_-* &quot;-&quot;??\ [$€]_-;_-@_-"/>
    <numFmt numFmtId="168" formatCode="_-[$€-2]\ * #,##0.00_-;\-[$€-2]\ * #,##0.00_-;_-[$€-2]\ * &quot;-&quot;??_-"/>
    <numFmt numFmtId="169" formatCode="0.00000000"/>
    <numFmt numFmtId="170" formatCode="_-* #,##0.00\ _z_ł_-;\-* #,##0.00\ _z_ł_-;_-* &quot;-&quot;??\ _z_ł_-;_-@_-"/>
    <numFmt numFmtId="171" formatCode="_-* #,##0.00\ _€_-;\-* #,##0.00\ _€_-;_-* &quot;-&quot;??\ _€_-;_-@_-"/>
    <numFmt numFmtId="172" formatCode="#,##0;[Red]\(#,##0\)"/>
    <numFmt numFmtId="173" formatCode="#,##0_ ;[Red]\-#,##0\ "/>
    <numFmt numFmtId="174" formatCode="_-* #,##0_-;\-* #,##0_-;_-* &quot;-&quot;??_-;_-@_-"/>
    <numFmt numFmtId="175" formatCode="#,##0_);\(#,##0\);&quot;-       &quot;"/>
    <numFmt numFmtId="176" formatCode="#,##0_ ;\-#,##0\ "/>
    <numFmt numFmtId="177" formatCode="_ * #,##0_ ;_ * \-#,##0_ ;_ * &quot;-&quot;??_ ;_ @_ 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ＭＳ Ｐゴシック"/>
      <family val="3"/>
      <charset val="128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0"/>
      <name val="Helv"/>
      <family val="2"/>
    </font>
    <font>
      <sz val="11"/>
      <color indexed="8"/>
      <name val="Czcionka tekstu podstawowego"/>
      <family val="2"/>
      <charset val="238"/>
    </font>
    <font>
      <sz val="10"/>
      <name val="Courier"/>
      <family val="3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color indexed="8"/>
      <name val="Times New Roman"/>
      <family val="2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Lucida Console"/>
      <family val="3"/>
    </font>
    <font>
      <sz val="8"/>
      <color indexed="8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2"/>
      <name val="Times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9"/>
      <color theme="1" tint="0.249977111117893"/>
      <name val="Arial"/>
      <family val="2"/>
    </font>
    <font>
      <b/>
      <sz val="9"/>
      <color theme="1" tint="0.249977111117893"/>
      <name val="Trebuchet MS"/>
      <family val="2"/>
    </font>
    <font>
      <sz val="9"/>
      <color theme="1" tint="0.249977111117893"/>
      <name val="Trebuchet MS"/>
      <family val="2"/>
    </font>
    <font>
      <b/>
      <sz val="10"/>
      <color theme="0"/>
      <name val="Arial"/>
      <family val="2"/>
    </font>
    <font>
      <sz val="9"/>
      <color theme="1" tint="0.249977111117893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00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</borders>
  <cellStyleXfs count="392">
    <xf numFmtId="0" fontId="0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4" fillId="3" borderId="0" applyNumberFormat="0" applyBorder="0" applyAlignment="0" applyProtection="0"/>
    <xf numFmtId="0" fontId="5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3" fillId="0" borderId="0"/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1" fillId="22" borderId="4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3" fillId="0" borderId="0"/>
    <xf numFmtId="0" fontId="3" fillId="0" borderId="0"/>
    <xf numFmtId="0" fontId="3" fillId="0" borderId="0"/>
    <xf numFmtId="0" fontId="9" fillId="6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3" fillId="9" borderId="3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1" fillId="22" borderId="4" applyNumberFormat="0" applyAlignment="0" applyProtection="0"/>
    <xf numFmtId="0" fontId="3" fillId="0" borderId="0"/>
    <xf numFmtId="0" fontId="12" fillId="0" borderId="5" applyNumberFormat="0" applyFill="0" applyAlignment="0" applyProtection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165" fontId="3" fillId="0" borderId="0" applyFont="0" applyFill="0" applyBorder="0" applyAlignment="0" applyProtection="0">
      <alignment wrapText="1"/>
    </xf>
    <xf numFmtId="171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3" fillId="0" borderId="0">
      <alignment vertical="center"/>
    </xf>
    <xf numFmtId="0" fontId="2" fillId="0" borderId="0" applyNumberFormat="0" applyFill="0" applyBorder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" fillId="0" borderId="0"/>
    <xf numFmtId="0" fontId="3" fillId="0" borderId="0">
      <alignment vertical="center"/>
    </xf>
    <xf numFmtId="0" fontId="22" fillId="0" borderId="0"/>
    <xf numFmtId="0" fontId="1" fillId="0" borderId="0"/>
    <xf numFmtId="0" fontId="3" fillId="0" borderId="0"/>
    <xf numFmtId="0" fontId="1" fillId="0" borderId="0"/>
    <xf numFmtId="0" fontId="2" fillId="0" borderId="0" applyNumberFormat="0" applyFill="0" applyBorder="0">
      <alignment vertical="center"/>
    </xf>
    <xf numFmtId="0" fontId="3" fillId="0" borderId="0"/>
    <xf numFmtId="0" fontId="2" fillId="0" borderId="0" applyNumberFormat="0" applyFill="0" applyBorder="0">
      <alignment vertical="center"/>
    </xf>
    <xf numFmtId="0" fontId="23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3" fillId="0" borderId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4" fillId="21" borderId="6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21" borderId="6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25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7" fillId="0" borderId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0" fontId="7" fillId="0" borderId="0">
      <alignment vertical="center"/>
    </xf>
    <xf numFmtId="0" fontId="7" fillId="0" borderId="0">
      <alignment vertical="center"/>
    </xf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28" fillId="0" borderId="0" xfId="0" applyFont="1"/>
    <xf numFmtId="0" fontId="28" fillId="0" borderId="2" xfId="0" applyFont="1" applyBorder="1"/>
    <xf numFmtId="164" fontId="0" fillId="0" borderId="0" xfId="387" applyFont="1"/>
    <xf numFmtId="164" fontId="28" fillId="0" borderId="2" xfId="387" applyFont="1" applyBorder="1"/>
    <xf numFmtId="0" fontId="30" fillId="26" borderId="0" xfId="0" applyFont="1" applyFill="1"/>
    <xf numFmtId="17" fontId="30" fillId="26" borderId="0" xfId="0" applyNumberFormat="1" applyFont="1" applyFill="1"/>
    <xf numFmtId="164" fontId="28" fillId="0" borderId="0" xfId="0" applyNumberFormat="1" applyFont="1"/>
    <xf numFmtId="164" fontId="0" fillId="0" borderId="0" xfId="0" applyNumberFormat="1"/>
    <xf numFmtId="0" fontId="28" fillId="27" borderId="0" xfId="0" applyFont="1" applyFill="1"/>
    <xf numFmtId="164" fontId="28" fillId="27" borderId="0" xfId="387" applyFont="1" applyFill="1"/>
    <xf numFmtId="0" fontId="31" fillId="28" borderId="0" xfId="0" applyFont="1" applyFill="1"/>
    <xf numFmtId="17" fontId="31" fillId="28" borderId="0" xfId="0" applyNumberFormat="1" applyFont="1" applyFill="1"/>
    <xf numFmtId="0" fontId="28" fillId="29" borderId="0" xfId="0" applyFont="1" applyFill="1"/>
    <xf numFmtId="164" fontId="28" fillId="29" borderId="0" xfId="0" applyNumberFormat="1" applyFont="1" applyFill="1"/>
    <xf numFmtId="0" fontId="0" fillId="29" borderId="0" xfId="0" applyFill="1"/>
    <xf numFmtId="0" fontId="32" fillId="0" borderId="0" xfId="360" applyFont="1"/>
    <xf numFmtId="3" fontId="0" fillId="0" borderId="0" xfId="0" applyNumberFormat="1"/>
    <xf numFmtId="164" fontId="0" fillId="29" borderId="0" xfId="0" applyNumberFormat="1" applyFill="1"/>
    <xf numFmtId="0" fontId="0" fillId="0" borderId="0" xfId="0" applyAlignment="1">
      <alignment vertical="center"/>
    </xf>
    <xf numFmtId="3" fontId="33" fillId="0" borderId="0" xfId="267" applyNumberFormat="1" applyFont="1"/>
    <xf numFmtId="3" fontId="33" fillId="0" borderId="0" xfId="267" applyNumberFormat="1" applyFont="1" applyProtection="1">
      <protection locked="0"/>
    </xf>
    <xf numFmtId="3" fontId="32" fillId="0" borderId="0" xfId="267" applyNumberFormat="1" applyFont="1" applyAlignment="1">
      <alignment horizontal="center" wrapText="1"/>
    </xf>
    <xf numFmtId="0" fontId="32" fillId="0" borderId="0" xfId="0" applyFont="1" applyAlignment="1">
      <alignment horizontal="left"/>
    </xf>
    <xf numFmtId="17" fontId="32" fillId="0" borderId="1" xfId="267" applyNumberFormat="1" applyFont="1" applyBorder="1" applyAlignment="1" applyProtection="1">
      <alignment horizontal="center" vertical="center" wrapText="1"/>
      <protection locked="0"/>
    </xf>
    <xf numFmtId="0" fontId="32" fillId="0" borderId="0" xfId="267" applyFont="1" applyAlignment="1">
      <alignment horizontal="left"/>
    </xf>
    <xf numFmtId="3" fontId="32" fillId="0" borderId="1" xfId="267" applyNumberFormat="1" applyFont="1" applyBorder="1" applyAlignment="1" applyProtection="1">
      <alignment horizontal="center" vertical="center" wrapText="1"/>
      <protection locked="0"/>
    </xf>
    <xf numFmtId="0" fontId="33" fillId="0" borderId="0" xfId="360" applyFont="1"/>
    <xf numFmtId="3" fontId="33" fillId="0" borderId="2" xfId="267" applyNumberFormat="1" applyFont="1" applyBorder="1"/>
    <xf numFmtId="3" fontId="32" fillId="0" borderId="13" xfId="223" applyNumberFormat="1" applyFont="1" applyBorder="1"/>
    <xf numFmtId="0" fontId="33" fillId="0" borderId="0" xfId="0" applyFont="1"/>
    <xf numFmtId="0" fontId="33" fillId="0" borderId="0" xfId="267" applyFont="1"/>
    <xf numFmtId="3" fontId="33" fillId="0" borderId="1" xfId="267" applyNumberFormat="1" applyFont="1" applyBorder="1"/>
    <xf numFmtId="3" fontId="32" fillId="0" borderId="0" xfId="267" applyNumberFormat="1" applyFont="1"/>
    <xf numFmtId="0" fontId="32" fillId="0" borderId="0" xfId="0" applyFont="1"/>
    <xf numFmtId="0" fontId="32" fillId="0" borderId="0" xfId="267" applyFont="1"/>
    <xf numFmtId="49" fontId="34" fillId="0" borderId="0" xfId="0" applyNumberFormat="1" applyFont="1"/>
    <xf numFmtId="49" fontId="34" fillId="0" borderId="0" xfId="267" applyNumberFormat="1" applyFont="1"/>
    <xf numFmtId="3" fontId="32" fillId="0" borderId="14" xfId="267" applyNumberFormat="1" applyFont="1" applyBorder="1"/>
    <xf numFmtId="49" fontId="36" fillId="0" borderId="0" xfId="0" applyNumberFormat="1" applyFont="1"/>
    <xf numFmtId="49" fontId="36" fillId="0" borderId="0" xfId="267" applyNumberFormat="1" applyFont="1"/>
    <xf numFmtId="0" fontId="34" fillId="0" borderId="0" xfId="267" applyFont="1" applyAlignment="1">
      <alignment horizontal="left"/>
    </xf>
    <xf numFmtId="0" fontId="33" fillId="0" borderId="0" xfId="0" applyFont="1" applyAlignment="1" applyProtection="1">
      <alignment horizontal="left"/>
      <protection locked="0"/>
    </xf>
    <xf numFmtId="0" fontId="33" fillId="0" borderId="0" xfId="267" applyFont="1" applyProtection="1">
      <protection locked="0"/>
    </xf>
    <xf numFmtId="164" fontId="33" fillId="0" borderId="0" xfId="267" applyNumberFormat="1" applyFont="1"/>
    <xf numFmtId="0" fontId="33" fillId="2" borderId="0" xfId="0" applyFont="1" applyFill="1"/>
    <xf numFmtId="164" fontId="32" fillId="0" borderId="12" xfId="267" applyNumberFormat="1" applyFont="1" applyBorder="1" applyAlignment="1">
      <alignment horizontal="right"/>
    </xf>
    <xf numFmtId="0" fontId="33" fillId="0" borderId="0" xfId="0" applyFont="1" applyAlignment="1" applyProtection="1">
      <alignment horizontal="right"/>
      <protection locked="0"/>
    </xf>
    <xf numFmtId="164" fontId="32" fillId="0" borderId="0" xfId="267" applyNumberFormat="1" applyFont="1" applyAlignment="1">
      <alignment horizontal="right"/>
    </xf>
    <xf numFmtId="0" fontId="32" fillId="0" borderId="0" xfId="0" applyFont="1" applyAlignment="1" applyProtection="1">
      <alignment horizontal="left"/>
      <protection locked="0"/>
    </xf>
    <xf numFmtId="0" fontId="32" fillId="0" borderId="0" xfId="267" applyFont="1" applyAlignment="1" applyProtection="1">
      <alignment horizontal="left"/>
      <protection locked="0"/>
    </xf>
    <xf numFmtId="164" fontId="32" fillId="0" borderId="0" xfId="267" applyNumberFormat="1" applyFont="1"/>
    <xf numFmtId="164" fontId="33" fillId="0" borderId="1" xfId="267" applyNumberFormat="1" applyFont="1" applyBorder="1"/>
    <xf numFmtId="164" fontId="32" fillId="0" borderId="13" xfId="267" applyNumberFormat="1" applyFont="1" applyBorder="1"/>
    <xf numFmtId="164" fontId="32" fillId="0" borderId="12" xfId="267" applyNumberFormat="1" applyFont="1" applyBorder="1"/>
    <xf numFmtId="175" fontId="33" fillId="0" borderId="0" xfId="389" applyNumberFormat="1" applyFont="1" applyAlignment="1">
      <alignment horizontal="left"/>
    </xf>
    <xf numFmtId="175" fontId="33" fillId="0" borderId="0" xfId="390" applyNumberFormat="1" applyFont="1" applyAlignment="1">
      <alignment wrapText="1"/>
    </xf>
    <xf numFmtId="0" fontId="33" fillId="0" borderId="0" xfId="141" applyFont="1"/>
    <xf numFmtId="0" fontId="39" fillId="2" borderId="0" xfId="278" applyFont="1" applyFill="1" applyAlignment="1">
      <alignment horizontal="left" vertical="center" wrapText="1"/>
    </xf>
    <xf numFmtId="3" fontId="39" fillId="2" borderId="0" xfId="279" applyNumberFormat="1" applyFont="1" applyFill="1" applyAlignment="1">
      <alignment vertical="center"/>
    </xf>
    <xf numFmtId="0" fontId="39" fillId="2" borderId="15" xfId="278" applyFont="1" applyFill="1" applyBorder="1" applyAlignment="1">
      <alignment horizontal="left" vertical="center" wrapText="1"/>
    </xf>
    <xf numFmtId="175" fontId="39" fillId="2" borderId="15" xfId="86" applyNumberFormat="1" applyFont="1" applyFill="1" applyBorder="1" applyAlignment="1">
      <alignment vertical="center" wrapText="1"/>
    </xf>
    <xf numFmtId="0" fontId="38" fillId="2" borderId="0" xfId="278" applyFont="1" applyFill="1" applyAlignment="1">
      <alignment horizontal="left" vertical="center" wrapText="1"/>
    </xf>
    <xf numFmtId="3" fontId="38" fillId="2" borderId="0" xfId="0" applyNumberFormat="1" applyFont="1" applyFill="1" applyAlignment="1">
      <alignment vertical="center"/>
    </xf>
    <xf numFmtId="3" fontId="39" fillId="2" borderId="0" xfId="0" applyNumberFormat="1" applyFont="1" applyFill="1" applyAlignment="1">
      <alignment vertical="center"/>
    </xf>
    <xf numFmtId="175" fontId="39" fillId="2" borderId="0" xfId="86" applyNumberFormat="1" applyFont="1" applyFill="1" applyAlignment="1">
      <alignment vertical="center" wrapText="1"/>
    </xf>
    <xf numFmtId="3" fontId="39" fillId="2" borderId="15" xfId="279" applyNumberFormat="1" applyFont="1" applyFill="1" applyBorder="1" applyAlignment="1">
      <alignment vertical="center"/>
    </xf>
    <xf numFmtId="0" fontId="38" fillId="2" borderId="17" xfId="278" applyFont="1" applyFill="1" applyBorder="1" applyAlignment="1">
      <alignment horizontal="left" vertical="center" wrapText="1"/>
    </xf>
    <xf numFmtId="3" fontId="38" fillId="2" borderId="17" xfId="0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16" xfId="278" applyFont="1" applyFill="1" applyBorder="1" applyAlignment="1">
      <alignment horizontal="left" vertical="center" wrapText="1"/>
    </xf>
    <xf numFmtId="3" fontId="38" fillId="2" borderId="16" xfId="0" applyNumberFormat="1" applyFont="1" applyFill="1" applyBorder="1" applyAlignment="1">
      <alignment vertical="center"/>
    </xf>
    <xf numFmtId="0" fontId="39" fillId="2" borderId="0" xfId="0" applyFont="1" applyFill="1" applyAlignment="1">
      <alignment horizontal="left" vertical="center" wrapText="1"/>
    </xf>
    <xf numFmtId="0" fontId="38" fillId="0" borderId="17" xfId="278" applyFont="1" applyBorder="1" applyAlignment="1">
      <alignment horizontal="left" vertical="center" wrapText="1"/>
    </xf>
    <xf numFmtId="0" fontId="31" fillId="25" borderId="0" xfId="280" applyFont="1" applyFill="1" applyAlignment="1">
      <alignment horizontal="left" vertical="center" indent="1"/>
    </xf>
    <xf numFmtId="174" fontId="30" fillId="25" borderId="0" xfId="230" applyNumberFormat="1" applyFont="1" applyFill="1" applyAlignment="1">
      <alignment horizontal="left" indent="1"/>
    </xf>
    <xf numFmtId="0" fontId="38" fillId="2" borderId="0" xfId="281" applyFont="1" applyFill="1" applyAlignment="1">
      <alignment horizontal="left" vertical="center" wrapText="1" indent="2"/>
    </xf>
    <xf numFmtId="0" fontId="39" fillId="2" borderId="0" xfId="269" applyFont="1" applyFill="1"/>
    <xf numFmtId="0" fontId="33" fillId="2" borderId="0" xfId="269" applyFont="1" applyFill="1"/>
    <xf numFmtId="0" fontId="39" fillId="2" borderId="0" xfId="281" applyFont="1" applyFill="1" applyAlignment="1">
      <alignment horizontal="left" vertical="center" indent="4"/>
    </xf>
    <xf numFmtId="3" fontId="39" fillId="2" borderId="0" xfId="282" applyNumberFormat="1" applyFont="1" applyFill="1" applyAlignment="1">
      <alignment vertical="center"/>
    </xf>
    <xf numFmtId="0" fontId="39" fillId="2" borderId="15" xfId="281" applyFont="1" applyFill="1" applyBorder="1" applyAlignment="1">
      <alignment horizontal="left" vertical="center" indent="4"/>
    </xf>
    <xf numFmtId="0" fontId="38" fillId="2" borderId="17" xfId="281" applyFont="1" applyFill="1" applyBorder="1" applyAlignment="1">
      <alignment horizontal="left" vertical="center" indent="4"/>
    </xf>
    <xf numFmtId="3" fontId="38" fillId="2" borderId="17" xfId="269" applyNumberFormat="1" applyFont="1" applyFill="1" applyBorder="1"/>
    <xf numFmtId="0" fontId="38" fillId="2" borderId="0" xfId="281" applyFont="1" applyFill="1" applyAlignment="1">
      <alignment horizontal="left" vertical="center" indent="4"/>
    </xf>
    <xf numFmtId="0" fontId="38" fillId="2" borderId="0" xfId="281" applyFont="1" applyFill="1" applyAlignment="1">
      <alignment horizontal="left" vertical="center" wrapText="1" indent="3"/>
    </xf>
    <xf numFmtId="0" fontId="38" fillId="2" borderId="16" xfId="281" applyFont="1" applyFill="1" applyBorder="1" applyAlignment="1">
      <alignment horizontal="left" vertical="center" indent="4"/>
    </xf>
    <xf numFmtId="3" fontId="38" fillId="2" borderId="16" xfId="269" applyNumberFormat="1" applyFont="1" applyFill="1" applyBorder="1"/>
    <xf numFmtId="0" fontId="38" fillId="2" borderId="17" xfId="281" applyFont="1" applyFill="1" applyBorder="1" applyAlignment="1">
      <alignment horizontal="left" vertical="center" wrapText="1" indent="3"/>
    </xf>
    <xf numFmtId="0" fontId="39" fillId="2" borderId="0" xfId="281" applyFont="1" applyFill="1" applyAlignment="1">
      <alignment horizontal="left" vertical="center" wrapText="1" indent="3"/>
    </xf>
    <xf numFmtId="0" fontId="39" fillId="2" borderId="15" xfId="281" applyFont="1" applyFill="1" applyBorder="1" applyAlignment="1">
      <alignment horizontal="left" vertical="center" wrapText="1" indent="3"/>
    </xf>
    <xf numFmtId="0" fontId="38" fillId="2" borderId="15" xfId="281" applyFont="1" applyFill="1" applyBorder="1" applyAlignment="1">
      <alignment horizontal="left" vertical="center" wrapText="1" indent="2"/>
    </xf>
    <xf numFmtId="3" fontId="38" fillId="2" borderId="16" xfId="269" applyNumberFormat="1" applyFont="1" applyFill="1" applyBorder="1" applyAlignment="1">
      <alignment vertical="center"/>
    </xf>
    <xf numFmtId="0" fontId="38" fillId="2" borderId="15" xfId="281" applyFont="1" applyFill="1" applyBorder="1" applyAlignment="1">
      <alignment horizontal="left" vertical="center" wrapText="1" indent="3"/>
    </xf>
    <xf numFmtId="0" fontId="38" fillId="2" borderId="17" xfId="281" applyFont="1" applyFill="1" applyBorder="1" applyAlignment="1">
      <alignment horizontal="left" vertical="center" wrapText="1" indent="2"/>
    </xf>
    <xf numFmtId="174" fontId="33" fillId="0" borderId="0" xfId="230" applyNumberFormat="1" applyFont="1"/>
    <xf numFmtId="0" fontId="32" fillId="0" borderId="0" xfId="280" applyFont="1" applyAlignment="1">
      <alignment horizontal="left" vertical="center" indent="1"/>
    </xf>
    <xf numFmtId="0" fontId="38" fillId="0" borderId="0" xfId="280" applyFont="1" applyAlignment="1">
      <alignment horizontal="left" vertical="center" wrapText="1" indent="2"/>
    </xf>
    <xf numFmtId="174" fontId="39" fillId="0" borderId="0" xfId="230" applyNumberFormat="1" applyFont="1"/>
    <xf numFmtId="0" fontId="39" fillId="0" borderId="0" xfId="280" applyFont="1" applyAlignment="1">
      <alignment horizontal="left" vertical="center" indent="4"/>
    </xf>
    <xf numFmtId="3" fontId="39" fillId="0" borderId="0" xfId="269" applyNumberFormat="1" applyFont="1" applyAlignment="1">
      <alignment horizontal="right" vertical="center"/>
    </xf>
    <xf numFmtId="0" fontId="39" fillId="0" borderId="15" xfId="280" applyFont="1" applyBorder="1" applyAlignment="1">
      <alignment horizontal="left" vertical="center" indent="4"/>
    </xf>
    <xf numFmtId="3" fontId="39" fillId="0" borderId="15" xfId="269" applyNumberFormat="1" applyFont="1" applyBorder="1" applyAlignment="1">
      <alignment horizontal="right" vertical="center"/>
    </xf>
    <xf numFmtId="0" fontId="38" fillId="0" borderId="0" xfId="280" applyFont="1" applyAlignment="1">
      <alignment horizontal="left" vertical="center" wrapText="1" indent="3"/>
    </xf>
    <xf numFmtId="3" fontId="38" fillId="0" borderId="0" xfId="269" applyNumberFormat="1" applyFont="1"/>
    <xf numFmtId="0" fontId="39" fillId="0" borderId="0" xfId="280" applyFont="1" applyAlignment="1">
      <alignment horizontal="left" vertical="center" wrapText="1" indent="4"/>
    </xf>
    <xf numFmtId="3" fontId="39" fillId="0" borderId="0" xfId="388" applyNumberFormat="1" applyFont="1" applyAlignment="1">
      <alignment horizontal="right" vertical="center"/>
    </xf>
    <xf numFmtId="0" fontId="38" fillId="0" borderId="16" xfId="280" applyFont="1" applyBorder="1" applyAlignment="1">
      <alignment horizontal="left" vertical="center" wrapText="1" indent="3"/>
    </xf>
    <xf numFmtId="3" fontId="38" fillId="0" borderId="16" xfId="269" applyNumberFormat="1" applyFont="1" applyBorder="1"/>
    <xf numFmtId="0" fontId="38" fillId="0" borderId="17" xfId="280" applyFont="1" applyBorder="1" applyAlignment="1">
      <alignment horizontal="left" vertical="center" wrapText="1" indent="3"/>
    </xf>
    <xf numFmtId="3" fontId="38" fillId="0" borderId="17" xfId="269" applyNumberFormat="1" applyFont="1" applyBorder="1"/>
    <xf numFmtId="0" fontId="39" fillId="0" borderId="0" xfId="280" applyFont="1" applyAlignment="1">
      <alignment horizontal="left" vertical="center" wrapText="1" indent="3"/>
    </xf>
    <xf numFmtId="0" fontId="39" fillId="0" borderId="0" xfId="269" applyFont="1"/>
    <xf numFmtId="3" fontId="38" fillId="0" borderId="16" xfId="269" applyNumberFormat="1" applyFont="1" applyBorder="1" applyAlignment="1">
      <alignment horizontal="left" indent="2"/>
    </xf>
    <xf numFmtId="3" fontId="38" fillId="0" borderId="18" xfId="269" applyNumberFormat="1" applyFont="1" applyBorder="1" applyAlignment="1">
      <alignment horizontal="left" indent="2"/>
    </xf>
    <xf numFmtId="3" fontId="38" fillId="0" borderId="18" xfId="269" applyNumberFormat="1" applyFont="1" applyBorder="1"/>
    <xf numFmtId="0" fontId="32" fillId="0" borderId="0" xfId="278" applyFont="1" applyFill="1" applyAlignment="1">
      <alignment horizontal="left" wrapText="1"/>
    </xf>
    <xf numFmtId="0" fontId="33" fillId="0" borderId="0" xfId="1" applyFont="1" applyFill="1">
      <alignment vertical="center"/>
    </xf>
    <xf numFmtId="0" fontId="32" fillId="0" borderId="0" xfId="278" applyFont="1" applyFill="1" applyAlignment="1">
      <alignment horizontal="left" vertical="center" wrapText="1" indent="1"/>
    </xf>
    <xf numFmtId="3" fontId="33" fillId="0" borderId="0" xfId="279" applyNumberFormat="1" applyFont="1" applyAlignment="1">
      <alignment vertical="center"/>
    </xf>
    <xf numFmtId="0" fontId="33" fillId="0" borderId="0" xfId="278" applyFont="1" applyFill="1" applyAlignment="1">
      <alignment horizontal="left" vertical="center" wrapText="1" indent="2"/>
    </xf>
    <xf numFmtId="3" fontId="36" fillId="2" borderId="0" xfId="0" applyNumberFormat="1" applyFont="1" applyFill="1"/>
    <xf numFmtId="0" fontId="33" fillId="0" borderId="0" xfId="280" applyFont="1" applyFill="1" applyAlignment="1">
      <alignment horizontal="left" vertical="center" indent="4"/>
    </xf>
    <xf numFmtId="0" fontId="32" fillId="0" borderId="0" xfId="280" applyFont="1" applyFill="1" applyAlignment="1">
      <alignment horizontal="left" vertical="center" wrapText="1" indent="2"/>
    </xf>
    <xf numFmtId="0" fontId="32" fillId="0" borderId="0" xfId="267" applyFont="1" applyAlignment="1">
      <alignment horizontal="center" vertical="center" wrapText="1"/>
    </xf>
    <xf numFmtId="3" fontId="33" fillId="0" borderId="0" xfId="282" applyNumberFormat="1" applyFont="1" applyAlignment="1">
      <alignment vertical="center"/>
    </xf>
    <xf numFmtId="3" fontId="32" fillId="0" borderId="13" xfId="282" applyNumberFormat="1" applyFont="1" applyBorder="1" applyAlignment="1">
      <alignment vertical="center"/>
    </xf>
    <xf numFmtId="0" fontId="33" fillId="0" borderId="0" xfId="280" applyFont="1" applyFill="1" applyAlignment="1">
      <alignment horizontal="left" vertical="center" wrapText="1" indent="4"/>
    </xf>
    <xf numFmtId="0" fontId="33" fillId="0" borderId="0" xfId="0" applyFont="1" applyAlignment="1">
      <alignment horizontal="left" vertical="center" wrapText="1" indent="4"/>
    </xf>
    <xf numFmtId="0" fontId="32" fillId="0" borderId="0" xfId="0" applyFont="1" applyAlignment="1">
      <alignment horizontal="left" wrapText="1" indent="3"/>
    </xf>
    <xf numFmtId="3" fontId="32" fillId="0" borderId="2" xfId="282" applyNumberFormat="1" applyFont="1" applyBorder="1" applyAlignment="1">
      <alignment vertical="center"/>
    </xf>
    <xf numFmtId="3" fontId="32" fillId="0" borderId="12" xfId="267" applyNumberFormat="1" applyFont="1" applyBorder="1"/>
    <xf numFmtId="0" fontId="33" fillId="0" borderId="0" xfId="267" applyFont="1" applyAlignment="1">
      <alignment horizontal="left" indent="4"/>
    </xf>
    <xf numFmtId="0" fontId="33" fillId="0" borderId="0" xfId="0" applyFont="1" applyAlignment="1">
      <alignment horizontal="left" wrapText="1" indent="5"/>
    </xf>
    <xf numFmtId="0" fontId="32" fillId="2" borderId="0" xfId="85" applyFont="1" applyFill="1" applyAlignment="1"/>
    <xf numFmtId="0" fontId="32" fillId="0" borderId="0" xfId="0" applyFont="1" applyAlignment="1">
      <alignment horizontal="left" wrapText="1" indent="4"/>
    </xf>
    <xf numFmtId="0" fontId="32" fillId="0" borderId="1" xfId="267" applyFont="1" applyBorder="1" applyAlignment="1">
      <alignment horizontal="center" vertical="center" wrapText="1"/>
    </xf>
    <xf numFmtId="0" fontId="32" fillId="0" borderId="0" xfId="280" applyFont="1" applyFill="1" applyAlignment="1">
      <alignment horizontal="left" vertical="center" indent="4"/>
    </xf>
    <xf numFmtId="0" fontId="33" fillId="0" borderId="0" xfId="3" applyFont="1" applyFill="1">
      <alignment vertical="center"/>
    </xf>
    <xf numFmtId="3" fontId="33" fillId="0" borderId="0" xfId="3" applyNumberFormat="1" applyFont="1" applyFill="1">
      <alignment vertical="center"/>
    </xf>
    <xf numFmtId="164" fontId="36" fillId="0" borderId="0" xfId="0" applyNumberFormat="1" applyFont="1"/>
    <xf numFmtId="0" fontId="32" fillId="0" borderId="0" xfId="278" applyFont="1" applyAlignment="1">
      <alignment horizontal="left" vertical="center" wrapText="1"/>
    </xf>
    <xf numFmtId="0" fontId="32" fillId="0" borderId="0" xfId="278" applyFont="1" applyAlignment="1">
      <alignment horizontal="left" vertical="center" wrapText="1" indent="1"/>
    </xf>
    <xf numFmtId="3" fontId="32" fillId="0" borderId="0" xfId="267" applyNumberFormat="1" applyFont="1" applyAlignment="1">
      <alignment horizontal="center"/>
    </xf>
    <xf numFmtId="0" fontId="32" fillId="0" borderId="0" xfId="267" applyFont="1" applyAlignment="1">
      <alignment horizontal="center"/>
    </xf>
    <xf numFmtId="0" fontId="32" fillId="0" borderId="2" xfId="267" applyFont="1" applyBorder="1" applyAlignment="1">
      <alignment horizontal="center"/>
    </xf>
    <xf numFmtId="0" fontId="33" fillId="0" borderId="0" xfId="278" applyFont="1" applyAlignment="1">
      <alignment horizontal="left" vertical="center" wrapText="1" indent="2"/>
    </xf>
    <xf numFmtId="175" fontId="33" fillId="0" borderId="1" xfId="86" applyNumberFormat="1" applyFont="1" applyBorder="1" applyAlignment="1">
      <alignment wrapText="1"/>
    </xf>
    <xf numFmtId="0" fontId="32" fillId="0" borderId="0" xfId="278" applyFont="1" applyAlignment="1">
      <alignment horizontal="left" vertical="center" wrapText="1" indent="2"/>
    </xf>
    <xf numFmtId="175" fontId="33" fillId="0" borderId="0" xfId="86" applyNumberFormat="1" applyFont="1" applyAlignment="1">
      <alignment wrapText="1"/>
    </xf>
    <xf numFmtId="175" fontId="33" fillId="0" borderId="1" xfId="86" applyNumberFormat="1" applyFont="1" applyBorder="1" applyAlignment="1">
      <alignment vertical="center" wrapText="1"/>
    </xf>
    <xf numFmtId="174" fontId="33" fillId="0" borderId="0" xfId="223" applyNumberFormat="1" applyFont="1" applyAlignment="1">
      <alignment vertical="center"/>
    </xf>
    <xf numFmtId="0" fontId="32" fillId="0" borderId="0" xfId="280" applyFont="1" applyAlignment="1">
      <alignment horizontal="left" vertical="center" wrapText="1" indent="1"/>
    </xf>
    <xf numFmtId="3" fontId="33" fillId="0" borderId="0" xfId="267" applyNumberFormat="1" applyFont="1" applyAlignment="1">
      <alignment horizontal="right" vertical="center"/>
    </xf>
    <xf numFmtId="0" fontId="32" fillId="0" borderId="0" xfId="280" applyFont="1" applyAlignment="1">
      <alignment horizontal="left" vertical="center" wrapText="1" indent="2"/>
    </xf>
    <xf numFmtId="0" fontId="33" fillId="0" borderId="0" xfId="280" applyFont="1" applyAlignment="1">
      <alignment horizontal="left" vertical="center" indent="4"/>
    </xf>
    <xf numFmtId="3" fontId="33" fillId="0" borderId="1" xfId="282" applyNumberFormat="1" applyFont="1" applyBorder="1" applyAlignment="1">
      <alignment vertical="center"/>
    </xf>
    <xf numFmtId="0" fontId="32" fillId="0" borderId="0" xfId="280" applyFont="1" applyAlignment="1">
      <alignment horizontal="left" vertical="center" wrapText="1" indent="3"/>
    </xf>
    <xf numFmtId="3" fontId="32" fillId="0" borderId="0" xfId="267" applyNumberFormat="1" applyFont="1" applyAlignment="1">
      <alignment vertical="top"/>
    </xf>
    <xf numFmtId="0" fontId="33" fillId="0" borderId="0" xfId="280" applyFont="1" applyAlignment="1">
      <alignment horizontal="left" vertical="center" wrapText="1" indent="4"/>
    </xf>
    <xf numFmtId="0" fontId="33" fillId="0" borderId="0" xfId="280" applyFont="1" applyAlignment="1">
      <alignment horizontal="left" vertical="center" wrapText="1" indent="3"/>
    </xf>
    <xf numFmtId="3" fontId="32" fillId="0" borderId="2" xfId="267" applyNumberFormat="1" applyFont="1" applyBorder="1" applyAlignment="1">
      <alignment vertical="top"/>
    </xf>
    <xf numFmtId="0" fontId="32" fillId="0" borderId="0" xfId="281" applyFont="1" applyAlignment="1">
      <alignment horizontal="left" vertical="center" wrapText="1" indent="2"/>
    </xf>
    <xf numFmtId="0" fontId="32" fillId="0" borderId="0" xfId="281" applyFont="1" applyAlignment="1">
      <alignment horizontal="left" vertical="center" wrapText="1" indent="3"/>
    </xf>
    <xf numFmtId="174" fontId="33" fillId="0" borderId="0" xfId="223" applyNumberFormat="1" applyFont="1" applyAlignment="1">
      <alignment horizontal="right" vertical="center"/>
    </xf>
    <xf numFmtId="0" fontId="33" fillId="0" borderId="0" xfId="281" applyFont="1" applyAlignment="1">
      <alignment horizontal="left" vertical="center" indent="4"/>
    </xf>
    <xf numFmtId="174" fontId="33" fillId="0" borderId="0" xfId="223" applyNumberFormat="1" applyFont="1" applyFill="1" applyAlignment="1">
      <alignment horizontal="right" vertical="center"/>
    </xf>
    <xf numFmtId="0" fontId="32" fillId="0" borderId="0" xfId="281" applyFont="1" applyAlignment="1">
      <alignment horizontal="left" vertical="center" wrapText="1" indent="4"/>
    </xf>
    <xf numFmtId="0" fontId="32" fillId="0" borderId="0" xfId="281" applyFont="1" applyAlignment="1">
      <alignment horizontal="left" vertical="center" indent="4"/>
    </xf>
    <xf numFmtId="165" fontId="33" fillId="0" borderId="0" xfId="223" applyFont="1" applyAlignment="1">
      <alignment horizontal="right" vertical="center"/>
    </xf>
    <xf numFmtId="165" fontId="33" fillId="0" borderId="13" xfId="223" applyFont="1" applyBorder="1" applyAlignment="1">
      <alignment vertical="center"/>
    </xf>
    <xf numFmtId="0" fontId="33" fillId="0" borderId="0" xfId="281" applyFont="1" applyAlignment="1">
      <alignment horizontal="left" vertical="center" wrapText="1" indent="3"/>
    </xf>
    <xf numFmtId="165" fontId="33" fillId="0" borderId="1" xfId="223" applyFont="1" applyBorder="1" applyAlignment="1">
      <alignment horizontal="right" vertical="center"/>
    </xf>
    <xf numFmtId="0" fontId="34" fillId="0" borderId="0" xfId="0" applyFont="1"/>
    <xf numFmtId="175" fontId="36" fillId="0" borderId="0" xfId="0" applyNumberFormat="1" applyFont="1"/>
    <xf numFmtId="0" fontId="36" fillId="0" borderId="0" xfId="0" applyFont="1"/>
    <xf numFmtId="175" fontId="34" fillId="0" borderId="13" xfId="0" applyNumberFormat="1" applyFont="1" applyBorder="1"/>
    <xf numFmtId="0" fontId="35" fillId="0" borderId="0" xfId="0" applyFont="1"/>
    <xf numFmtId="0" fontId="37" fillId="0" borderId="0" xfId="0" applyFont="1"/>
    <xf numFmtId="175" fontId="34" fillId="0" borderId="12" xfId="0" applyNumberFormat="1" applyFont="1" applyBorder="1"/>
    <xf numFmtId="175" fontId="36" fillId="0" borderId="2" xfId="0" applyNumberFormat="1" applyFont="1" applyBorder="1"/>
    <xf numFmtId="176" fontId="36" fillId="0" borderId="0" xfId="0" applyNumberFormat="1" applyFont="1"/>
    <xf numFmtId="3" fontId="32" fillId="0" borderId="0" xfId="267" applyNumberFormat="1" applyFont="1" applyAlignment="1">
      <alignment horizontal="center" vertical="center" wrapText="1"/>
    </xf>
    <xf numFmtId="176" fontId="36" fillId="0" borderId="0" xfId="0" applyNumberFormat="1" applyFont="1" applyAlignment="1">
      <alignment horizontal="right"/>
    </xf>
    <xf numFmtId="176" fontId="35" fillId="0" borderId="0" xfId="0" applyNumberFormat="1" applyFont="1" applyAlignment="1">
      <alignment horizontal="center" wrapText="1"/>
    </xf>
    <xf numFmtId="0" fontId="36" fillId="0" borderId="0" xfId="0" applyFont="1" applyAlignment="1">
      <alignment horizontal="justify" vertical="top" wrapText="1"/>
    </xf>
    <xf numFmtId="176" fontId="34" fillId="0" borderId="13" xfId="0" applyNumberFormat="1" applyFont="1" applyBorder="1" applyAlignment="1">
      <alignment horizontal="right"/>
    </xf>
    <xf numFmtId="176" fontId="34" fillId="0" borderId="2" xfId="0" applyNumberFormat="1" applyFont="1" applyBorder="1" applyAlignment="1">
      <alignment horizontal="right"/>
    </xf>
    <xf numFmtId="176" fontId="34" fillId="0" borderId="0" xfId="0" applyNumberFormat="1" applyFont="1" applyAlignment="1">
      <alignment horizontal="right"/>
    </xf>
    <xf numFmtId="175" fontId="36" fillId="0" borderId="0" xfId="0" applyNumberFormat="1" applyFont="1" applyAlignment="1">
      <alignment horizontal="right"/>
    </xf>
    <xf numFmtId="165" fontId="36" fillId="0" borderId="0" xfId="228" applyFont="1" applyAlignment="1">
      <alignment horizontal="right"/>
    </xf>
    <xf numFmtId="176" fontId="36" fillId="0" borderId="1" xfId="0" applyNumberFormat="1" applyFont="1" applyBorder="1" applyAlignment="1">
      <alignment horizontal="right"/>
    </xf>
    <xf numFmtId="165" fontId="34" fillId="0" borderId="0" xfId="228" applyFont="1" applyAlignment="1">
      <alignment horizontal="right"/>
    </xf>
    <xf numFmtId="177" fontId="36" fillId="0" borderId="0" xfId="228" applyNumberFormat="1" applyFont="1" applyAlignment="1">
      <alignment horizontal="right"/>
    </xf>
    <xf numFmtId="3" fontId="32" fillId="0" borderId="2" xfId="267" applyNumberFormat="1" applyFont="1" applyBorder="1"/>
    <xf numFmtId="176" fontId="36" fillId="0" borderId="0" xfId="0" applyNumberFormat="1" applyFont="1" applyAlignment="1">
      <alignment horizontal="center"/>
    </xf>
    <xf numFmtId="164" fontId="36" fillId="2" borderId="0" xfId="0" applyNumberFormat="1" applyFont="1" applyFill="1"/>
    <xf numFmtId="0" fontId="32" fillId="2" borderId="0" xfId="3" applyFont="1" applyFill="1">
      <alignment vertical="center"/>
    </xf>
    <xf numFmtId="0" fontId="36" fillId="2" borderId="0" xfId="0" applyFont="1" applyFill="1"/>
    <xf numFmtId="0" fontId="32" fillId="2" borderId="0" xfId="360" applyFont="1" applyFill="1"/>
    <xf numFmtId="3" fontId="32" fillId="0" borderId="13" xfId="223" applyNumberFormat="1" applyFont="1" applyFill="1" applyBorder="1"/>
    <xf numFmtId="0" fontId="33" fillId="2" borderId="0" xfId="360" applyFont="1" applyFill="1"/>
    <xf numFmtId="3" fontId="32" fillId="0" borderId="0" xfId="223" applyNumberFormat="1" applyFont="1"/>
    <xf numFmtId="3" fontId="32" fillId="0" borderId="0" xfId="223" applyNumberFormat="1" applyFont="1" applyFill="1"/>
    <xf numFmtId="3" fontId="36" fillId="0" borderId="0" xfId="0" applyNumberFormat="1" applyFont="1"/>
    <xf numFmtId="0" fontId="32" fillId="2" borderId="0" xfId="267" applyFont="1" applyFill="1"/>
    <xf numFmtId="3" fontId="32" fillId="2" borderId="13" xfId="267" applyNumberFormat="1" applyFont="1" applyFill="1" applyBorder="1"/>
    <xf numFmtId="164" fontId="32" fillId="2" borderId="13" xfId="267" applyNumberFormat="1" applyFont="1" applyFill="1" applyBorder="1"/>
    <xf numFmtId="3" fontId="33" fillId="2" borderId="0" xfId="267" applyNumberFormat="1" applyFont="1" applyFill="1"/>
    <xf numFmtId="3" fontId="32" fillId="2" borderId="0" xfId="267" applyNumberFormat="1" applyFont="1" applyFill="1"/>
    <xf numFmtId="0" fontId="36" fillId="2" borderId="0" xfId="0" applyFont="1" applyFill="1" applyAlignment="1">
      <alignment vertical="center"/>
    </xf>
    <xf numFmtId="0" fontId="32" fillId="0" borderId="1" xfId="267" applyFont="1" applyBorder="1" applyAlignment="1" applyProtection="1">
      <alignment horizontal="center" vertical="center" wrapText="1"/>
      <protection locked="0"/>
    </xf>
    <xf numFmtId="164" fontId="32" fillId="2" borderId="0" xfId="267" applyNumberFormat="1" applyFont="1" applyFill="1"/>
    <xf numFmtId="164" fontId="33" fillId="2" borderId="0" xfId="267" applyNumberFormat="1" applyFont="1" applyFill="1"/>
    <xf numFmtId="0" fontId="33" fillId="0" borderId="0" xfId="280" applyFont="1" applyFill="1" applyAlignment="1">
      <alignment horizontal="left" vertical="center"/>
    </xf>
    <xf numFmtId="0" fontId="33" fillId="2" borderId="0" xfId="85" applyFont="1" applyFill="1" applyAlignment="1">
      <alignment horizontal="left" vertical="center"/>
    </xf>
    <xf numFmtId="0" fontId="33" fillId="0" borderId="0" xfId="280" applyFont="1" applyFill="1" applyAlignment="1">
      <alignment horizontal="left" vertical="center" wrapText="1"/>
    </xf>
    <xf numFmtId="0" fontId="32" fillId="0" borderId="0" xfId="280" applyFont="1" applyFill="1" applyAlignment="1">
      <alignment horizontal="left" vertical="center" wrapText="1"/>
    </xf>
    <xf numFmtId="0" fontId="32" fillId="0" borderId="0" xfId="280" applyFont="1" applyFill="1" applyAlignment="1">
      <alignment horizontal="left" vertical="center"/>
    </xf>
    <xf numFmtId="3" fontId="31" fillId="26" borderId="0" xfId="141" applyNumberFormat="1" applyFont="1" applyFill="1" applyAlignment="1">
      <alignment horizontal="center"/>
    </xf>
    <xf numFmtId="17" fontId="31" fillId="26" borderId="0" xfId="141" applyNumberFormat="1" applyFont="1" applyFill="1" applyAlignment="1">
      <alignment horizontal="center"/>
    </xf>
    <xf numFmtId="0" fontId="30" fillId="26" borderId="0" xfId="141" applyFont="1" applyFill="1"/>
    <xf numFmtId="164" fontId="0" fillId="0" borderId="0" xfId="387" applyFont="1" applyFill="1"/>
    <xf numFmtId="10" fontId="36" fillId="0" borderId="0" xfId="391" applyNumberFormat="1" applyFont="1" applyAlignment="1">
      <alignment horizontal="center"/>
    </xf>
    <xf numFmtId="10" fontId="33" fillId="0" borderId="0" xfId="391" applyNumberFormat="1" applyFont="1"/>
    <xf numFmtId="3" fontId="32" fillId="0" borderId="13" xfId="279" applyNumberFormat="1" applyFont="1" applyBorder="1" applyAlignment="1">
      <alignment vertical="center"/>
    </xf>
    <xf numFmtId="3" fontId="33" fillId="0" borderId="13" xfId="279" applyNumberFormat="1" applyFont="1" applyBorder="1" applyAlignment="1">
      <alignment vertical="center"/>
    </xf>
    <xf numFmtId="0" fontId="0" fillId="0" borderId="0" xfId="0" applyAlignment="1">
      <alignment horizontal="left" vertical="top"/>
    </xf>
    <xf numFmtId="0" fontId="40" fillId="0" borderId="0" xfId="280" applyFont="1" applyAlignment="1">
      <alignment horizontal="left" vertical="center" wrapText="1" indent="3"/>
    </xf>
    <xf numFmtId="0" fontId="40" fillId="0" borderId="16" xfId="280" applyFont="1" applyBorder="1" applyAlignment="1">
      <alignment horizontal="left" vertical="center" wrapText="1" indent="3"/>
    </xf>
    <xf numFmtId="0" fontId="40" fillId="0" borderId="17" xfId="280" applyFont="1" applyBorder="1" applyAlignment="1">
      <alignment horizontal="left" vertical="center" wrapText="1" indent="3"/>
    </xf>
    <xf numFmtId="0" fontId="41" fillId="0" borderId="0" xfId="280" applyFont="1" applyAlignment="1">
      <alignment horizontal="left" vertical="center" wrapText="1" indent="2"/>
    </xf>
    <xf numFmtId="0" fontId="42" fillId="0" borderId="0" xfId="280" applyFont="1" applyAlignment="1">
      <alignment horizontal="left" vertical="center" wrapText="1" indent="3"/>
    </xf>
    <xf numFmtId="3" fontId="41" fillId="0" borderId="16" xfId="269" applyNumberFormat="1" applyFont="1" applyBorder="1" applyAlignment="1">
      <alignment horizontal="left" indent="2"/>
    </xf>
    <xf numFmtId="0" fontId="43" fillId="25" borderId="0" xfId="280" applyFont="1" applyFill="1" applyAlignment="1">
      <alignment horizontal="left" vertical="center" indent="1"/>
    </xf>
    <xf numFmtId="0" fontId="44" fillId="2" borderId="0" xfId="281" applyFont="1" applyFill="1" applyAlignment="1">
      <alignment horizontal="left" vertical="center" indent="4"/>
    </xf>
    <xf numFmtId="0" fontId="40" fillId="0" borderId="17" xfId="281" applyFont="1" applyFill="1" applyBorder="1" applyAlignment="1">
      <alignment horizontal="left" vertical="center" indent="4"/>
    </xf>
    <xf numFmtId="0" fontId="40" fillId="2" borderId="0" xfId="281" applyFont="1" applyFill="1" applyAlignment="1">
      <alignment horizontal="left" vertical="center" wrapText="1" indent="3"/>
    </xf>
    <xf numFmtId="0" fontId="40" fillId="2" borderId="0" xfId="281" applyFont="1" applyFill="1" applyAlignment="1">
      <alignment horizontal="left" vertical="center" wrapText="1" indent="2"/>
    </xf>
    <xf numFmtId="0" fontId="44" fillId="2" borderId="0" xfId="281" applyFont="1" applyFill="1" applyAlignment="1">
      <alignment horizontal="left" vertical="center" wrapText="1" indent="3"/>
    </xf>
    <xf numFmtId="0" fontId="44" fillId="2" borderId="15" xfId="281" applyFont="1" applyFill="1" applyBorder="1" applyAlignment="1">
      <alignment horizontal="left" vertical="center" wrapText="1" indent="3"/>
    </xf>
    <xf numFmtId="0" fontId="40" fillId="2" borderId="15" xfId="281" applyFont="1" applyFill="1" applyBorder="1" applyAlignment="1">
      <alignment horizontal="left" vertical="center" wrapText="1" indent="2"/>
    </xf>
    <xf numFmtId="0" fontId="40" fillId="2" borderId="15" xfId="281" applyFont="1" applyFill="1" applyBorder="1" applyAlignment="1">
      <alignment horizontal="left" vertical="center" wrapText="1" indent="3"/>
    </xf>
    <xf numFmtId="0" fontId="40" fillId="2" borderId="17" xfId="281" applyFont="1" applyFill="1" applyBorder="1" applyAlignment="1">
      <alignment horizontal="left" vertical="center" wrapText="1" indent="2"/>
    </xf>
    <xf numFmtId="15" fontId="31" fillId="25" borderId="0" xfId="269" applyNumberFormat="1" applyFont="1" applyFill="1" applyAlignment="1">
      <alignment horizontal="center" vertical="center" wrapText="1"/>
    </xf>
    <xf numFmtId="0" fontId="31" fillId="25" borderId="0" xfId="269" applyFont="1" applyFill="1" applyAlignment="1">
      <alignment horizontal="center" vertical="center" wrapText="1"/>
    </xf>
    <xf numFmtId="17" fontId="31" fillId="25" borderId="0" xfId="269" applyNumberFormat="1" applyFont="1" applyFill="1" applyAlignment="1">
      <alignment horizontal="center" vertical="center" wrapText="1"/>
    </xf>
    <xf numFmtId="17" fontId="31" fillId="25" borderId="0" xfId="269" quotePrefix="1" applyNumberFormat="1" applyFont="1" applyFill="1" applyAlignment="1">
      <alignment horizontal="center" vertical="center" wrapText="1"/>
    </xf>
  </cellXfs>
  <cellStyles count="392">
    <cellStyle name="0,0_x000d__x000a_NA_x000d__x000a_" xfId="5" xr:uid="{00000000-0005-0000-0000-000000000000}"/>
    <cellStyle name="20% - Accent1" xfId="6" xr:uid="{00000000-0005-0000-0000-000001000000}"/>
    <cellStyle name="20% - Accent2" xfId="7" xr:uid="{00000000-0005-0000-0000-000002000000}"/>
    <cellStyle name="20% - Accent3" xfId="8" xr:uid="{00000000-0005-0000-0000-000003000000}"/>
    <cellStyle name="20% - Accent4" xfId="9" xr:uid="{00000000-0005-0000-0000-000004000000}"/>
    <cellStyle name="20% - Accent5" xfId="10" xr:uid="{00000000-0005-0000-0000-000005000000}"/>
    <cellStyle name="20% - Accent6" xfId="11" xr:uid="{00000000-0005-0000-0000-000006000000}"/>
    <cellStyle name="20% - akcent 1" xfId="12" xr:uid="{00000000-0005-0000-0000-000007000000}"/>
    <cellStyle name="20% - akcent 2" xfId="13" xr:uid="{00000000-0005-0000-0000-000008000000}"/>
    <cellStyle name="20% - akcent 3" xfId="14" xr:uid="{00000000-0005-0000-0000-000009000000}"/>
    <cellStyle name="20% - akcent 4" xfId="15" xr:uid="{00000000-0005-0000-0000-00000A000000}"/>
    <cellStyle name="20% - akcent 5" xfId="16" xr:uid="{00000000-0005-0000-0000-00000B000000}"/>
    <cellStyle name="20% - akcent 6" xfId="17" xr:uid="{00000000-0005-0000-0000-00000C000000}"/>
    <cellStyle name="20% - Énfasis1 2" xfId="18" xr:uid="{00000000-0005-0000-0000-00000D000000}"/>
    <cellStyle name="20% - Énfasis2 2" xfId="19" xr:uid="{00000000-0005-0000-0000-00000E000000}"/>
    <cellStyle name="20% - Énfasis3 2" xfId="20" xr:uid="{00000000-0005-0000-0000-00000F000000}"/>
    <cellStyle name="20% - Énfasis4 2" xfId="21" xr:uid="{00000000-0005-0000-0000-000010000000}"/>
    <cellStyle name="20% - Énfasis5 2" xfId="22" xr:uid="{00000000-0005-0000-0000-000011000000}"/>
    <cellStyle name="20% - Énfasis6 2" xfId="23" xr:uid="{00000000-0005-0000-0000-000012000000}"/>
    <cellStyle name="40% - Accent1" xfId="24" xr:uid="{00000000-0005-0000-0000-000013000000}"/>
    <cellStyle name="40% - Accent2" xfId="25" xr:uid="{00000000-0005-0000-0000-000014000000}"/>
    <cellStyle name="40% - Accent3" xfId="26" xr:uid="{00000000-0005-0000-0000-000015000000}"/>
    <cellStyle name="40% - Accent4" xfId="27" xr:uid="{00000000-0005-0000-0000-000016000000}"/>
    <cellStyle name="40% - Accent5" xfId="28" xr:uid="{00000000-0005-0000-0000-000017000000}"/>
    <cellStyle name="40% - Accent6" xfId="29" xr:uid="{00000000-0005-0000-0000-000018000000}"/>
    <cellStyle name="40% - akcent 1" xfId="30" xr:uid="{00000000-0005-0000-0000-000019000000}"/>
    <cellStyle name="40% - akcent 2" xfId="31" xr:uid="{00000000-0005-0000-0000-00001A000000}"/>
    <cellStyle name="40% - akcent 3" xfId="32" xr:uid="{00000000-0005-0000-0000-00001B000000}"/>
    <cellStyle name="40% - akcent 4" xfId="33" xr:uid="{00000000-0005-0000-0000-00001C000000}"/>
    <cellStyle name="40% - akcent 5" xfId="34" xr:uid="{00000000-0005-0000-0000-00001D000000}"/>
    <cellStyle name="40% - akcent 6" xfId="35" xr:uid="{00000000-0005-0000-0000-00001E000000}"/>
    <cellStyle name="40% - Énfasis1 2" xfId="36" xr:uid="{00000000-0005-0000-0000-00001F000000}"/>
    <cellStyle name="40% - Énfasis2 2" xfId="37" xr:uid="{00000000-0005-0000-0000-000020000000}"/>
    <cellStyle name="40% - Énfasis3 2" xfId="38" xr:uid="{00000000-0005-0000-0000-000021000000}"/>
    <cellStyle name="40% - Énfasis4 2" xfId="39" xr:uid="{00000000-0005-0000-0000-000022000000}"/>
    <cellStyle name="40% - Énfasis5 2" xfId="40" xr:uid="{00000000-0005-0000-0000-000023000000}"/>
    <cellStyle name="40% - Énfasis6 2" xfId="41" xr:uid="{00000000-0005-0000-0000-000024000000}"/>
    <cellStyle name="60% - Accent1" xfId="42" xr:uid="{00000000-0005-0000-0000-000025000000}"/>
    <cellStyle name="60% - Accent2" xfId="43" xr:uid="{00000000-0005-0000-0000-000026000000}"/>
    <cellStyle name="60% - Accent3" xfId="44" xr:uid="{00000000-0005-0000-0000-000027000000}"/>
    <cellStyle name="60% - Accent4" xfId="45" xr:uid="{00000000-0005-0000-0000-000028000000}"/>
    <cellStyle name="60% - Accent5" xfId="46" xr:uid="{00000000-0005-0000-0000-000029000000}"/>
    <cellStyle name="60% - Accent6" xfId="47" xr:uid="{00000000-0005-0000-0000-00002A000000}"/>
    <cellStyle name="60% - akcent 1" xfId="4" xr:uid="{00000000-0005-0000-0000-00002B000000}"/>
    <cellStyle name="60% - akcent 1 2" xfId="48" xr:uid="{00000000-0005-0000-0000-00002C000000}"/>
    <cellStyle name="60% - akcent 2" xfId="49" xr:uid="{00000000-0005-0000-0000-00002D000000}"/>
    <cellStyle name="60% - akcent 3" xfId="50" xr:uid="{00000000-0005-0000-0000-00002E000000}"/>
    <cellStyle name="60% - akcent 4" xfId="51" xr:uid="{00000000-0005-0000-0000-00002F000000}"/>
    <cellStyle name="60% - akcent 5" xfId="52" xr:uid="{00000000-0005-0000-0000-000030000000}"/>
    <cellStyle name="60% - akcent 6" xfId="53" xr:uid="{00000000-0005-0000-0000-000031000000}"/>
    <cellStyle name="60% - Énfasis1 2" xfId="54" xr:uid="{00000000-0005-0000-0000-000032000000}"/>
    <cellStyle name="60% - Énfasis2 2" xfId="55" xr:uid="{00000000-0005-0000-0000-000033000000}"/>
    <cellStyle name="60% - Énfasis3 2" xfId="56" xr:uid="{00000000-0005-0000-0000-000034000000}"/>
    <cellStyle name="60% - Énfasis4 2" xfId="57" xr:uid="{00000000-0005-0000-0000-000035000000}"/>
    <cellStyle name="60% - Énfasis5 2" xfId="58" xr:uid="{00000000-0005-0000-0000-000036000000}"/>
    <cellStyle name="60% - Énfasis6 2" xfId="59" xr:uid="{00000000-0005-0000-0000-000037000000}"/>
    <cellStyle name="Accent1" xfId="60" xr:uid="{00000000-0005-0000-0000-000038000000}"/>
    <cellStyle name="Accent2" xfId="61" xr:uid="{00000000-0005-0000-0000-000039000000}"/>
    <cellStyle name="Accent3" xfId="62" xr:uid="{00000000-0005-0000-0000-00003A000000}"/>
    <cellStyle name="Accent4" xfId="63" xr:uid="{00000000-0005-0000-0000-00003B000000}"/>
    <cellStyle name="Accent5" xfId="64" xr:uid="{00000000-0005-0000-0000-00003C000000}"/>
    <cellStyle name="Accent6" xfId="65" xr:uid="{00000000-0005-0000-0000-00003D000000}"/>
    <cellStyle name="Akcent 1" xfId="66" xr:uid="{00000000-0005-0000-0000-00003E000000}"/>
    <cellStyle name="Akcent 2" xfId="67" xr:uid="{00000000-0005-0000-0000-00003F000000}"/>
    <cellStyle name="Akcent 3" xfId="68" xr:uid="{00000000-0005-0000-0000-000040000000}"/>
    <cellStyle name="Akcent 4" xfId="69" xr:uid="{00000000-0005-0000-0000-000041000000}"/>
    <cellStyle name="Akcent 5" xfId="70" xr:uid="{00000000-0005-0000-0000-000042000000}"/>
    <cellStyle name="Akcent 6" xfId="71" xr:uid="{00000000-0005-0000-0000-000043000000}"/>
    <cellStyle name="ar Preferences]_x000d__x000a_ShowControlRibbon=1_x000d__x000a_ShowIconBar=1_x000d__x000a_BorderWidth=5" xfId="72" xr:uid="{00000000-0005-0000-0000-000044000000}"/>
    <cellStyle name="ar Preferences]_x000d__x000a_ShowControlRibbon=1_x000d__x000a_ShowIconBar=1_x000d__x000a_BorderWidth=5 2" xfId="73" xr:uid="{00000000-0005-0000-0000-000045000000}"/>
    <cellStyle name="ar Preferences]_x000d__x000a_ShowControlRibbon=1_x000d__x000a_ShowIconBar=1_x000d__x000a_BorderWidth=5 2 2" xfId="74" xr:uid="{00000000-0005-0000-0000-000046000000}"/>
    <cellStyle name="ar Preferences]_x000d__x000a_ShowControlRibbon=1_x000d__x000a_ShowIconBar=1_x000d__x000a_BorderWidth=5 3" xfId="75" xr:uid="{00000000-0005-0000-0000-000047000000}"/>
    <cellStyle name="ar Preferences]_x000d__x000a_ShowControlRibbon=1_x000d__x000a_ShowIconBar=1_x000d__x000a_BorderWidth=5 3 2" xfId="76" xr:uid="{00000000-0005-0000-0000-000048000000}"/>
    <cellStyle name="ar Preferences]_x000d__x000a_ShowControlRibbon=1_x000d__x000a_ShowIconBar=1_x000d__x000a_BorderWidth=5 4" xfId="77" xr:uid="{00000000-0005-0000-0000-000049000000}"/>
    <cellStyle name="ar Preferences]_x000d__x000a_ShowControlRibbon=1_x000d__x000a_ShowIconBar=1_x000d__x000a_BorderWidth=5 4 2" xfId="78" xr:uid="{00000000-0005-0000-0000-00004A000000}"/>
    <cellStyle name="ar Preferences]_x000d__x000a_ShowControlRibbon=1_x000d__x000a_ShowIconBar=1_x000d__x000a_BorderWidth=5_FECU IFRS Grupo Individual 01.01.09" xfId="79" xr:uid="{00000000-0005-0000-0000-00004B000000}"/>
    <cellStyle name="Bad" xfId="80" xr:uid="{00000000-0005-0000-0000-00004C000000}"/>
    <cellStyle name="bstitutes]_x000a__x000a_; The following mappings take Word for MS-DOS names, PostScript names, and TrueType_x000a__x000a_; names into account" xfId="81" xr:uid="{00000000-0005-0000-0000-00004D000000}"/>
    <cellStyle name="bstitutes]_x000a__x000a_; The following mappings take Word for MS-DOS names, PostScript names, and TrueType_x000a__x000a_; names into account_Notas EEFF Diciembre 2010" xfId="389" xr:uid="{B10DF267-F024-4A9B-92C4-C989CD111345}"/>
    <cellStyle name="bstitutes]_x000a__x000a_; The following mappings take Word for MS-DOS names, PostScript names, and TrueType_x000a__x000a_; names into account_Notas EEFF Diciembre 2010_2" xfId="390" xr:uid="{4902C70B-8A22-43F1-8298-41D5C2252B3A}"/>
    <cellStyle name="bstitutes]_x000d__x000a_; The following mappings take Word for MS-DOS names, PostScript names, and TrueType_x000d__x000a_; names into account" xfId="82" xr:uid="{00000000-0005-0000-0000-00004E000000}"/>
    <cellStyle name="bstitutes]_x000d__x000a_; The following mappings take Word for MS-DOS names, PostScript names, and TrueType_x000d__x000a_; names into account 11" xfId="83" xr:uid="{00000000-0005-0000-0000-00004F000000}"/>
    <cellStyle name="bstitutes]_x000d__x000a_; The following mappings take Word for MS-DOS names, PostScript names, and TrueType_x000d__x000a_; names into account 2" xfId="84" xr:uid="{00000000-0005-0000-0000-000050000000}"/>
    <cellStyle name="bstitutes]_x000d__x000a_; The following mappings take Word for MS-DOS names, PostScript names, and TrueType_x000d__x000a_; names into account 2 2" xfId="85" xr:uid="{00000000-0005-0000-0000-000051000000}"/>
    <cellStyle name="bstitutes]_x000d__x000a_; The following mappings take Word for MS-DOS names, PostScript names, and TrueType_x000d__x000a_; names into account 3" xfId="86" xr:uid="{00000000-0005-0000-0000-000052000000}"/>
    <cellStyle name="bstitutes]_x000d__x000a_; The following mappings take Word for MS-DOS names, PostScript names, and TrueType_x000d__x000a_; names into account 4" xfId="87" xr:uid="{00000000-0005-0000-0000-000053000000}"/>
    <cellStyle name="bstitutes]_x000d__x000a_; The following mappings take Word for MS-DOS names, PostScript names, and TrueType_x000d__x000a_; names into account 5" xfId="88" xr:uid="{00000000-0005-0000-0000-000054000000}"/>
    <cellStyle name="bstitutes]_x000d__x000a_; The following mappings take Word for MS-DOS names, PostScript names, and TrueType_x000d__x000a_; names into account 6" xfId="89" xr:uid="{00000000-0005-0000-0000-000055000000}"/>
    <cellStyle name="bstitutes]_x000d__x000a_; The following mappings take Word for MS-DOS names, PostScript names, and TrueType_x000d__x000a_; names into account 7" xfId="90" xr:uid="{00000000-0005-0000-0000-000056000000}"/>
    <cellStyle name="bstitutes]_x000d__x000a_; The following mappings take Word for MS-DOS names, PostScript names, and TrueType_x000d__x000a_; names into account 8" xfId="91" xr:uid="{00000000-0005-0000-0000-000057000000}"/>
    <cellStyle name="bstitutes]_x000d__x000a_; The following mappings take Word for MS-DOS names, PostScript names, and TrueType_x000d__x000a_; names into account_Archivo vinculos para Informe" xfId="92" xr:uid="{00000000-0005-0000-0000-000058000000}"/>
    <cellStyle name="Buena 10" xfId="93" xr:uid="{00000000-0005-0000-0000-000059000000}"/>
    <cellStyle name="Buena 11" xfId="94" xr:uid="{00000000-0005-0000-0000-00005A000000}"/>
    <cellStyle name="Buena 12" xfId="95" xr:uid="{00000000-0005-0000-0000-00005B000000}"/>
    <cellStyle name="Buena 13" xfId="96" xr:uid="{00000000-0005-0000-0000-00005C000000}"/>
    <cellStyle name="Buena 2" xfId="97" xr:uid="{00000000-0005-0000-0000-00005D000000}"/>
    <cellStyle name="Buena 3" xfId="98" xr:uid="{00000000-0005-0000-0000-00005E000000}"/>
    <cellStyle name="Buena 4" xfId="99" xr:uid="{00000000-0005-0000-0000-00005F000000}"/>
    <cellStyle name="Buena 5" xfId="100" xr:uid="{00000000-0005-0000-0000-000060000000}"/>
    <cellStyle name="Buena 6" xfId="101" xr:uid="{00000000-0005-0000-0000-000061000000}"/>
    <cellStyle name="Buena 7" xfId="102" xr:uid="{00000000-0005-0000-0000-000062000000}"/>
    <cellStyle name="Buena 8" xfId="103" xr:uid="{00000000-0005-0000-0000-000063000000}"/>
    <cellStyle name="Buena 9" xfId="104" xr:uid="{00000000-0005-0000-0000-000064000000}"/>
    <cellStyle name="Calculation" xfId="105" xr:uid="{00000000-0005-0000-0000-000065000000}"/>
    <cellStyle name="Cálculo 2" xfId="106" xr:uid="{00000000-0005-0000-0000-000066000000}"/>
    <cellStyle name="Celda de comprobación 10" xfId="107" xr:uid="{00000000-0005-0000-0000-000067000000}"/>
    <cellStyle name="Celda de comprobación 11" xfId="108" xr:uid="{00000000-0005-0000-0000-000068000000}"/>
    <cellStyle name="Celda de comprobación 12" xfId="109" xr:uid="{00000000-0005-0000-0000-000069000000}"/>
    <cellStyle name="Celda de comprobación 13" xfId="110" xr:uid="{00000000-0005-0000-0000-00006A000000}"/>
    <cellStyle name="Celda de comprobación 2" xfId="111" xr:uid="{00000000-0005-0000-0000-00006B000000}"/>
    <cellStyle name="Celda de comprobación 3" xfId="112" xr:uid="{00000000-0005-0000-0000-00006C000000}"/>
    <cellStyle name="Celda de comprobación 4" xfId="113" xr:uid="{00000000-0005-0000-0000-00006D000000}"/>
    <cellStyle name="Celda de comprobación 5" xfId="114" xr:uid="{00000000-0005-0000-0000-00006E000000}"/>
    <cellStyle name="Celda de comprobación 6" xfId="115" xr:uid="{00000000-0005-0000-0000-00006F000000}"/>
    <cellStyle name="Celda de comprobación 7" xfId="116" xr:uid="{00000000-0005-0000-0000-000070000000}"/>
    <cellStyle name="Celda de comprobación 8" xfId="117" xr:uid="{00000000-0005-0000-0000-000071000000}"/>
    <cellStyle name="Celda de comprobación 9" xfId="118" xr:uid="{00000000-0005-0000-0000-000072000000}"/>
    <cellStyle name="Celda vinculada 10" xfId="119" xr:uid="{00000000-0005-0000-0000-000073000000}"/>
    <cellStyle name="Celda vinculada 11" xfId="120" xr:uid="{00000000-0005-0000-0000-000074000000}"/>
    <cellStyle name="Celda vinculada 12" xfId="121" xr:uid="{00000000-0005-0000-0000-000075000000}"/>
    <cellStyle name="Celda vinculada 13" xfId="122" xr:uid="{00000000-0005-0000-0000-000076000000}"/>
    <cellStyle name="Celda vinculada 2" xfId="123" xr:uid="{00000000-0005-0000-0000-000077000000}"/>
    <cellStyle name="Celda vinculada 3" xfId="124" xr:uid="{00000000-0005-0000-0000-000078000000}"/>
    <cellStyle name="Celda vinculada 4" xfId="125" xr:uid="{00000000-0005-0000-0000-000079000000}"/>
    <cellStyle name="Celda vinculada 5" xfId="126" xr:uid="{00000000-0005-0000-0000-00007A000000}"/>
    <cellStyle name="Celda vinculada 6" xfId="127" xr:uid="{00000000-0005-0000-0000-00007B000000}"/>
    <cellStyle name="Celda vinculada 7" xfId="128" xr:uid="{00000000-0005-0000-0000-00007C000000}"/>
    <cellStyle name="Celda vinculada 8" xfId="129" xr:uid="{00000000-0005-0000-0000-00007D000000}"/>
    <cellStyle name="Celda vinculada 9" xfId="130" xr:uid="{00000000-0005-0000-0000-00007E000000}"/>
    <cellStyle name="Check Cell" xfId="131" xr:uid="{00000000-0005-0000-0000-00007F000000}"/>
    <cellStyle name="Dane wej?ciowe" xfId="132" xr:uid="{00000000-0005-0000-0000-000080000000}"/>
    <cellStyle name="Dane wejściowe" xfId="133" xr:uid="{00000000-0005-0000-0000-000081000000}"/>
    <cellStyle name="Dane wejściowe 2" xfId="134" xr:uid="{00000000-0005-0000-0000-000082000000}"/>
    <cellStyle name="Dane wejściowe 3" xfId="135" xr:uid="{00000000-0005-0000-0000-000083000000}"/>
    <cellStyle name="Dane wyj?ciowe" xfId="136" xr:uid="{00000000-0005-0000-0000-000084000000}"/>
    <cellStyle name="Dane wyjściowe" xfId="137" xr:uid="{00000000-0005-0000-0000-000085000000}"/>
    <cellStyle name="Dane wyjściowe 2" xfId="138" xr:uid="{00000000-0005-0000-0000-000086000000}"/>
    <cellStyle name="Dane wyjściowe 3" xfId="139" xr:uid="{00000000-0005-0000-0000-000087000000}"/>
    <cellStyle name="Diseño" xfId="140" xr:uid="{00000000-0005-0000-0000-000088000000}"/>
    <cellStyle name="Diseño 2" xfId="141" xr:uid="{00000000-0005-0000-0000-000089000000}"/>
    <cellStyle name="Diseño 2 2" xfId="142" xr:uid="{00000000-0005-0000-0000-00008A000000}"/>
    <cellStyle name="Dobre" xfId="143" xr:uid="{00000000-0005-0000-0000-00008B000000}"/>
    <cellStyle name="Encabezado 4 10" xfId="144" xr:uid="{00000000-0005-0000-0000-00008C000000}"/>
    <cellStyle name="Encabezado 4 11" xfId="145" xr:uid="{00000000-0005-0000-0000-00008D000000}"/>
    <cellStyle name="Encabezado 4 12" xfId="146" xr:uid="{00000000-0005-0000-0000-00008E000000}"/>
    <cellStyle name="Encabezado 4 13" xfId="147" xr:uid="{00000000-0005-0000-0000-00008F000000}"/>
    <cellStyle name="Encabezado 4 2" xfId="148" xr:uid="{00000000-0005-0000-0000-000090000000}"/>
    <cellStyle name="Encabezado 4 3" xfId="149" xr:uid="{00000000-0005-0000-0000-000091000000}"/>
    <cellStyle name="Encabezado 4 4" xfId="150" xr:uid="{00000000-0005-0000-0000-000092000000}"/>
    <cellStyle name="Encabezado 4 5" xfId="151" xr:uid="{00000000-0005-0000-0000-000093000000}"/>
    <cellStyle name="Encabezado 4 6" xfId="152" xr:uid="{00000000-0005-0000-0000-000094000000}"/>
    <cellStyle name="Encabezado 4 7" xfId="153" xr:uid="{00000000-0005-0000-0000-000095000000}"/>
    <cellStyle name="Encabezado 4 8" xfId="154" xr:uid="{00000000-0005-0000-0000-000096000000}"/>
    <cellStyle name="Encabezado 4 9" xfId="155" xr:uid="{00000000-0005-0000-0000-000097000000}"/>
    <cellStyle name="Énfasis1 2" xfId="156" xr:uid="{00000000-0005-0000-0000-000098000000}"/>
    <cellStyle name="Énfasis2 2" xfId="157" xr:uid="{00000000-0005-0000-0000-000099000000}"/>
    <cellStyle name="Énfasis3 2" xfId="158" xr:uid="{00000000-0005-0000-0000-00009A000000}"/>
    <cellStyle name="Énfasis4 2" xfId="159" xr:uid="{00000000-0005-0000-0000-00009B000000}"/>
    <cellStyle name="Énfasis5 2" xfId="160" xr:uid="{00000000-0005-0000-0000-00009C000000}"/>
    <cellStyle name="Énfasis6 2" xfId="161" xr:uid="{00000000-0005-0000-0000-00009D000000}"/>
    <cellStyle name="Entrada 10" xfId="162" xr:uid="{00000000-0005-0000-0000-00009E000000}"/>
    <cellStyle name="Entrada 10 2" xfId="163" xr:uid="{00000000-0005-0000-0000-00009F000000}"/>
    <cellStyle name="Entrada 10 3" xfId="164" xr:uid="{00000000-0005-0000-0000-0000A0000000}"/>
    <cellStyle name="Entrada 11" xfId="165" xr:uid="{00000000-0005-0000-0000-0000A1000000}"/>
    <cellStyle name="Entrada 11 2" xfId="166" xr:uid="{00000000-0005-0000-0000-0000A2000000}"/>
    <cellStyle name="Entrada 11 3" xfId="167" xr:uid="{00000000-0005-0000-0000-0000A3000000}"/>
    <cellStyle name="Entrada 12" xfId="168" xr:uid="{00000000-0005-0000-0000-0000A4000000}"/>
    <cellStyle name="Entrada 12 2" xfId="169" xr:uid="{00000000-0005-0000-0000-0000A5000000}"/>
    <cellStyle name="Entrada 12 3" xfId="170" xr:uid="{00000000-0005-0000-0000-0000A6000000}"/>
    <cellStyle name="Entrada 13" xfId="171" xr:uid="{00000000-0005-0000-0000-0000A7000000}"/>
    <cellStyle name="Entrada 2" xfId="172" xr:uid="{00000000-0005-0000-0000-0000A8000000}"/>
    <cellStyle name="Entrada 2 2" xfId="173" xr:uid="{00000000-0005-0000-0000-0000A9000000}"/>
    <cellStyle name="Entrada 2 3" xfId="174" xr:uid="{00000000-0005-0000-0000-0000AA000000}"/>
    <cellStyle name="Entrada 3" xfId="175" xr:uid="{00000000-0005-0000-0000-0000AB000000}"/>
    <cellStyle name="Entrada 3 2" xfId="176" xr:uid="{00000000-0005-0000-0000-0000AC000000}"/>
    <cellStyle name="Entrada 3 3" xfId="177" xr:uid="{00000000-0005-0000-0000-0000AD000000}"/>
    <cellStyle name="Entrada 4" xfId="178" xr:uid="{00000000-0005-0000-0000-0000AE000000}"/>
    <cellStyle name="Entrada 4 2" xfId="179" xr:uid="{00000000-0005-0000-0000-0000AF000000}"/>
    <cellStyle name="Entrada 4 3" xfId="180" xr:uid="{00000000-0005-0000-0000-0000B0000000}"/>
    <cellStyle name="Entrada 5" xfId="181" xr:uid="{00000000-0005-0000-0000-0000B1000000}"/>
    <cellStyle name="Entrada 5 2" xfId="182" xr:uid="{00000000-0005-0000-0000-0000B2000000}"/>
    <cellStyle name="Entrada 5 3" xfId="183" xr:uid="{00000000-0005-0000-0000-0000B3000000}"/>
    <cellStyle name="Entrada 6" xfId="184" xr:uid="{00000000-0005-0000-0000-0000B4000000}"/>
    <cellStyle name="Entrada 6 2" xfId="185" xr:uid="{00000000-0005-0000-0000-0000B5000000}"/>
    <cellStyle name="Entrada 6 3" xfId="186" xr:uid="{00000000-0005-0000-0000-0000B6000000}"/>
    <cellStyle name="Entrada 7" xfId="187" xr:uid="{00000000-0005-0000-0000-0000B7000000}"/>
    <cellStyle name="Entrada 7 2" xfId="188" xr:uid="{00000000-0005-0000-0000-0000B8000000}"/>
    <cellStyle name="Entrada 7 3" xfId="189" xr:uid="{00000000-0005-0000-0000-0000B9000000}"/>
    <cellStyle name="Entrada 8" xfId="190" xr:uid="{00000000-0005-0000-0000-0000BA000000}"/>
    <cellStyle name="Entrada 8 2" xfId="191" xr:uid="{00000000-0005-0000-0000-0000BB000000}"/>
    <cellStyle name="Entrada 8 3" xfId="192" xr:uid="{00000000-0005-0000-0000-0000BC000000}"/>
    <cellStyle name="Entrada 9" xfId="193" xr:uid="{00000000-0005-0000-0000-0000BD000000}"/>
    <cellStyle name="Entrada 9 2" xfId="194" xr:uid="{00000000-0005-0000-0000-0000BE000000}"/>
    <cellStyle name="Entrada 9 3" xfId="195" xr:uid="{00000000-0005-0000-0000-0000BF000000}"/>
    <cellStyle name="Estilo 1" xfId="196" xr:uid="{00000000-0005-0000-0000-0000C0000000}"/>
    <cellStyle name="Estilo 1 2" xfId="197" xr:uid="{00000000-0005-0000-0000-0000C1000000}"/>
    <cellStyle name="Estilo 1 3" xfId="198" xr:uid="{00000000-0005-0000-0000-0000C2000000}"/>
    <cellStyle name="Estilo 1 4" xfId="199" xr:uid="{00000000-0005-0000-0000-0000C3000000}"/>
    <cellStyle name="Estilo 1_AJUSTE 1ERA APLICACION" xfId="200" xr:uid="{00000000-0005-0000-0000-0000C4000000}"/>
    <cellStyle name="Euro" xfId="201" xr:uid="{00000000-0005-0000-0000-0000C5000000}"/>
    <cellStyle name="Euro 2" xfId="202" xr:uid="{00000000-0005-0000-0000-0000C6000000}"/>
    <cellStyle name="Euro 3" xfId="203" xr:uid="{00000000-0005-0000-0000-0000C7000000}"/>
    <cellStyle name="Euro 4" xfId="204" xr:uid="{00000000-0005-0000-0000-0000C8000000}"/>
    <cellStyle name="Euro 5" xfId="205" xr:uid="{00000000-0005-0000-0000-0000C9000000}"/>
    <cellStyle name="Euro 6" xfId="206" xr:uid="{00000000-0005-0000-0000-0000CA000000}"/>
    <cellStyle name="Euro_CONSOLIDADO GRUPO MARZO 2010" xfId="207" xr:uid="{00000000-0005-0000-0000-0000CB000000}"/>
    <cellStyle name="Explanatory Text" xfId="208" xr:uid="{00000000-0005-0000-0000-0000CC000000}"/>
    <cellStyle name="Good" xfId="209" xr:uid="{00000000-0005-0000-0000-0000CD000000}"/>
    <cellStyle name="Heading 1" xfId="210" xr:uid="{00000000-0005-0000-0000-0000CE000000}"/>
    <cellStyle name="Heading 2" xfId="211" xr:uid="{00000000-0005-0000-0000-0000CF000000}"/>
    <cellStyle name="Heading 3" xfId="212" xr:uid="{00000000-0005-0000-0000-0000D0000000}"/>
    <cellStyle name="Heading 4" xfId="213" xr:uid="{00000000-0005-0000-0000-0000D1000000}"/>
    <cellStyle name="Incorrecto 2" xfId="214" xr:uid="{00000000-0005-0000-0000-0000D2000000}"/>
    <cellStyle name="Input" xfId="215" xr:uid="{00000000-0005-0000-0000-0000D3000000}"/>
    <cellStyle name="Komórka po??czona" xfId="216" xr:uid="{00000000-0005-0000-0000-0000D4000000}"/>
    <cellStyle name="Komórka połączona" xfId="217" xr:uid="{00000000-0005-0000-0000-0000D5000000}"/>
    <cellStyle name="Komórka zaznaczona" xfId="218" xr:uid="{00000000-0005-0000-0000-0000D6000000}"/>
    <cellStyle name="l]_x000d__x000a_Path=M:\RIOCEN01_x000d__x000a_Name=Carlos Emilio Brousse_x000d__x000a_DDEApps=nsf,nsg,nsh,ntf,ns2,ors,org_x000d__x000a_SmartIcons=Todos_x000d__x000a_" xfId="219" xr:uid="{00000000-0005-0000-0000-0000D7000000}"/>
    <cellStyle name="Linked Cell" xfId="220" xr:uid="{00000000-0005-0000-0000-0000D8000000}"/>
    <cellStyle name="Millares [0]" xfId="387" builtinId="6"/>
    <cellStyle name="Millares [0] 2" xfId="221" xr:uid="{00000000-0005-0000-0000-0000D9000000}"/>
    <cellStyle name="Millares [0] 2 2" xfId="361" xr:uid="{00000000-0005-0000-0000-0000DA000000}"/>
    <cellStyle name="Millares 10" xfId="222" xr:uid="{00000000-0005-0000-0000-0000DB000000}"/>
    <cellStyle name="Millares 10 2" xfId="362" xr:uid="{00000000-0005-0000-0000-0000DC000000}"/>
    <cellStyle name="Millares 11" xfId="223" xr:uid="{00000000-0005-0000-0000-0000DD000000}"/>
    <cellStyle name="Millares 11 2" xfId="224" xr:uid="{00000000-0005-0000-0000-0000DE000000}"/>
    <cellStyle name="Millares 11 2 2" xfId="364" xr:uid="{00000000-0005-0000-0000-0000DF000000}"/>
    <cellStyle name="Millares 11 3" xfId="363" xr:uid="{00000000-0005-0000-0000-0000E0000000}"/>
    <cellStyle name="Millares 12" xfId="225" xr:uid="{00000000-0005-0000-0000-0000E1000000}"/>
    <cellStyle name="Millares 12 2" xfId="365" xr:uid="{00000000-0005-0000-0000-0000E2000000}"/>
    <cellStyle name="Millares 13" xfId="226" xr:uid="{00000000-0005-0000-0000-0000E3000000}"/>
    <cellStyle name="Millares 13 2" xfId="366" xr:uid="{00000000-0005-0000-0000-0000E4000000}"/>
    <cellStyle name="Millares 14" xfId="227" xr:uid="{00000000-0005-0000-0000-0000E5000000}"/>
    <cellStyle name="Millares 14 2" xfId="367" xr:uid="{00000000-0005-0000-0000-0000E6000000}"/>
    <cellStyle name="Millares 15" xfId="228" xr:uid="{00000000-0005-0000-0000-0000E7000000}"/>
    <cellStyle name="Millares 15 2" xfId="382" xr:uid="{00000000-0005-0000-0000-0000E8000000}"/>
    <cellStyle name="Millares 15 2 2" xfId="385" xr:uid="{00000000-0005-0000-0000-0000E9000000}"/>
    <cellStyle name="Millares 15 3" xfId="383" xr:uid="{00000000-0005-0000-0000-0000EA000000}"/>
    <cellStyle name="Millares 15 3 2" xfId="386" xr:uid="{00000000-0005-0000-0000-0000EB000000}"/>
    <cellStyle name="Millares 15 4" xfId="384" xr:uid="{00000000-0005-0000-0000-0000EC000000}"/>
    <cellStyle name="Millares 2" xfId="229" xr:uid="{00000000-0005-0000-0000-0000ED000000}"/>
    <cellStyle name="Millares 2 2" xfId="230" xr:uid="{00000000-0005-0000-0000-0000EE000000}"/>
    <cellStyle name="Millares 2 2 2" xfId="231" xr:uid="{00000000-0005-0000-0000-0000EF000000}"/>
    <cellStyle name="Millares 2 2 2 2" xfId="369" xr:uid="{00000000-0005-0000-0000-0000F0000000}"/>
    <cellStyle name="Millares 2 2 3" xfId="368" xr:uid="{00000000-0005-0000-0000-0000F1000000}"/>
    <cellStyle name="Millares 2 3" xfId="232" xr:uid="{00000000-0005-0000-0000-0000F2000000}"/>
    <cellStyle name="Millares 2 3 2" xfId="370" xr:uid="{00000000-0005-0000-0000-0000F3000000}"/>
    <cellStyle name="Millares 2 4" xfId="233" xr:uid="{00000000-0005-0000-0000-0000F4000000}"/>
    <cellStyle name="Millares 2 4 2" xfId="371" xr:uid="{00000000-0005-0000-0000-0000F5000000}"/>
    <cellStyle name="Millares 2 5" xfId="234" xr:uid="{00000000-0005-0000-0000-0000F6000000}"/>
    <cellStyle name="Millares 2 5 2" xfId="372" xr:uid="{00000000-0005-0000-0000-0000F7000000}"/>
    <cellStyle name="Millares 2 6" xfId="235" xr:uid="{00000000-0005-0000-0000-0000F8000000}"/>
    <cellStyle name="Millares 2 6 2" xfId="373" xr:uid="{00000000-0005-0000-0000-0000F9000000}"/>
    <cellStyle name="Millares 2 7" xfId="236" xr:uid="{00000000-0005-0000-0000-0000FA000000}"/>
    <cellStyle name="Millares 2 7 2" xfId="374" xr:uid="{00000000-0005-0000-0000-0000FB000000}"/>
    <cellStyle name="Millares 2_FECU IFRS Grupo Individual 01.01.09" xfId="237" xr:uid="{00000000-0005-0000-0000-0000FC000000}"/>
    <cellStyle name="Millares 3" xfId="238" xr:uid="{00000000-0005-0000-0000-0000FD000000}"/>
    <cellStyle name="Millares 4" xfId="239" xr:uid="{00000000-0005-0000-0000-0000FE000000}"/>
    <cellStyle name="Millares 4 2" xfId="240" xr:uid="{00000000-0005-0000-0000-0000FF000000}"/>
    <cellStyle name="Millares 4 2 2" xfId="375" xr:uid="{00000000-0005-0000-0000-000000010000}"/>
    <cellStyle name="Millares 4 3" xfId="241" xr:uid="{00000000-0005-0000-0000-000001010000}"/>
    <cellStyle name="Millares 5" xfId="242" xr:uid="{00000000-0005-0000-0000-000002010000}"/>
    <cellStyle name="Millares 5 2" xfId="243" xr:uid="{00000000-0005-0000-0000-000003010000}"/>
    <cellStyle name="Millares 5 2 2" xfId="376" xr:uid="{00000000-0005-0000-0000-000004010000}"/>
    <cellStyle name="Millares 6" xfId="244" xr:uid="{00000000-0005-0000-0000-000005010000}"/>
    <cellStyle name="Millares 6 2" xfId="245" xr:uid="{00000000-0005-0000-0000-000006010000}"/>
    <cellStyle name="Millares 7" xfId="246" xr:uid="{00000000-0005-0000-0000-000007010000}"/>
    <cellStyle name="Millares 7 2" xfId="377" xr:uid="{00000000-0005-0000-0000-000008010000}"/>
    <cellStyle name="Millares 8" xfId="247" xr:uid="{00000000-0005-0000-0000-000009010000}"/>
    <cellStyle name="Millares 8 2" xfId="378" xr:uid="{00000000-0005-0000-0000-00000A010000}"/>
    <cellStyle name="Millares 9" xfId="248" xr:uid="{00000000-0005-0000-0000-00000B010000}"/>
    <cellStyle name="Millares 9 2" xfId="379" xr:uid="{00000000-0005-0000-0000-00000C010000}"/>
    <cellStyle name="Moneda 2" xfId="249" xr:uid="{00000000-0005-0000-0000-00000D010000}"/>
    <cellStyle name="Moneda 2 2" xfId="250" xr:uid="{00000000-0005-0000-0000-00000E010000}"/>
    <cellStyle name="Moneda 2 2 2" xfId="380" xr:uid="{00000000-0005-0000-0000-00000F010000}"/>
    <cellStyle name="Moneda 3" xfId="251" xr:uid="{00000000-0005-0000-0000-000010010000}"/>
    <cellStyle name="Moneda 3 2" xfId="381" xr:uid="{00000000-0005-0000-0000-000011010000}"/>
    <cellStyle name="Nag?ówek 1" xfId="252" xr:uid="{00000000-0005-0000-0000-000012010000}"/>
    <cellStyle name="Nag?ówek 2" xfId="253" xr:uid="{00000000-0005-0000-0000-000013010000}"/>
    <cellStyle name="Nag?ówek 3" xfId="254" xr:uid="{00000000-0005-0000-0000-000014010000}"/>
    <cellStyle name="Nag?ówek 4" xfId="255" xr:uid="{00000000-0005-0000-0000-000015010000}"/>
    <cellStyle name="Nagłówek 1" xfId="256" xr:uid="{00000000-0005-0000-0000-000016010000}"/>
    <cellStyle name="Nagłówek 2" xfId="257" xr:uid="{00000000-0005-0000-0000-000017010000}"/>
    <cellStyle name="Nagłówek 3" xfId="258" xr:uid="{00000000-0005-0000-0000-000018010000}"/>
    <cellStyle name="Nagłówek 4" xfId="259" xr:uid="{00000000-0005-0000-0000-000019010000}"/>
    <cellStyle name="Neutral 2" xfId="260" xr:uid="{00000000-0005-0000-0000-00001A010000}"/>
    <cellStyle name="Neutralne" xfId="261" xr:uid="{00000000-0005-0000-0000-00001B010000}"/>
    <cellStyle name="Normal" xfId="0" builtinId="0"/>
    <cellStyle name="Normal 10" xfId="262" xr:uid="{00000000-0005-0000-0000-00001D010000}"/>
    <cellStyle name="Normal 11" xfId="263" xr:uid="{00000000-0005-0000-0000-00001E010000}"/>
    <cellStyle name="Normal 12" xfId="264" xr:uid="{00000000-0005-0000-0000-00001F010000}"/>
    <cellStyle name="Normal 2" xfId="265" xr:uid="{00000000-0005-0000-0000-000020010000}"/>
    <cellStyle name="Normal 2 2" xfId="266" xr:uid="{00000000-0005-0000-0000-000021010000}"/>
    <cellStyle name="Normal 2 2 2" xfId="267" xr:uid="{00000000-0005-0000-0000-000022010000}"/>
    <cellStyle name="Normal 2 3" xfId="268" xr:uid="{00000000-0005-0000-0000-000023010000}"/>
    <cellStyle name="Normal 3" xfId="3" xr:uid="{00000000-0005-0000-0000-000024010000}"/>
    <cellStyle name="Normal 3 2" xfId="269" xr:uid="{00000000-0005-0000-0000-000025010000}"/>
    <cellStyle name="Normal 4" xfId="270" xr:uid="{00000000-0005-0000-0000-000026010000}"/>
    <cellStyle name="Normal 46" xfId="271" xr:uid="{00000000-0005-0000-0000-000027010000}"/>
    <cellStyle name="Normal 5" xfId="272" xr:uid="{00000000-0005-0000-0000-000028010000}"/>
    <cellStyle name="Normal 5 2" xfId="273" xr:uid="{00000000-0005-0000-0000-000029010000}"/>
    <cellStyle name="Normal 5 3" xfId="2" xr:uid="{00000000-0005-0000-0000-00002A010000}"/>
    <cellStyle name="Normal 6" xfId="274" xr:uid="{00000000-0005-0000-0000-00002B010000}"/>
    <cellStyle name="Normal 6 2" xfId="1" xr:uid="{00000000-0005-0000-0000-00002C010000}"/>
    <cellStyle name="Normal 7" xfId="275" xr:uid="{00000000-0005-0000-0000-00002D010000}"/>
    <cellStyle name="Normal 8" xfId="276" xr:uid="{00000000-0005-0000-0000-00002E010000}"/>
    <cellStyle name="Normal 9" xfId="277" xr:uid="{00000000-0005-0000-0000-00002F010000}"/>
    <cellStyle name="Normal_Activos_1" xfId="388" xr:uid="{BF92847A-928C-4991-8E37-9B44BEBB31EA}"/>
    <cellStyle name="Normal_Ecd1202-Bco-Security" xfId="360" xr:uid="{00000000-0005-0000-0000-000031010000}"/>
    <cellStyle name="Normal_EE.RR." xfId="278" xr:uid="{00000000-0005-0000-0000-000032010000}"/>
    <cellStyle name="Normal_EE.RR._1" xfId="279" xr:uid="{00000000-0005-0000-0000-000033010000}"/>
    <cellStyle name="Normal_Hoja1" xfId="280" xr:uid="{00000000-0005-0000-0000-000034010000}"/>
    <cellStyle name="Normal_Pasivos" xfId="281" xr:uid="{00000000-0005-0000-0000-000035010000}"/>
    <cellStyle name="Normal_Pasivos_1" xfId="282" xr:uid="{00000000-0005-0000-0000-000036010000}"/>
    <cellStyle name="Notas 10" xfId="283" xr:uid="{00000000-0005-0000-0000-000037010000}"/>
    <cellStyle name="Notas 10 2" xfId="284" xr:uid="{00000000-0005-0000-0000-000038010000}"/>
    <cellStyle name="Notas 10 3" xfId="285" xr:uid="{00000000-0005-0000-0000-000039010000}"/>
    <cellStyle name="Notas 11" xfId="286" xr:uid="{00000000-0005-0000-0000-00003A010000}"/>
    <cellStyle name="Notas 11 2" xfId="287" xr:uid="{00000000-0005-0000-0000-00003B010000}"/>
    <cellStyle name="Notas 11 3" xfId="288" xr:uid="{00000000-0005-0000-0000-00003C010000}"/>
    <cellStyle name="Notas 12" xfId="289" xr:uid="{00000000-0005-0000-0000-00003D010000}"/>
    <cellStyle name="Notas 12 2" xfId="290" xr:uid="{00000000-0005-0000-0000-00003E010000}"/>
    <cellStyle name="Notas 12 3" xfId="291" xr:uid="{00000000-0005-0000-0000-00003F010000}"/>
    <cellStyle name="Notas 13" xfId="292" xr:uid="{00000000-0005-0000-0000-000040010000}"/>
    <cellStyle name="Notas 2" xfId="293" xr:uid="{00000000-0005-0000-0000-000041010000}"/>
    <cellStyle name="Notas 2 2" xfId="294" xr:uid="{00000000-0005-0000-0000-000042010000}"/>
    <cellStyle name="Notas 2 3" xfId="295" xr:uid="{00000000-0005-0000-0000-000043010000}"/>
    <cellStyle name="Notas 3" xfId="296" xr:uid="{00000000-0005-0000-0000-000044010000}"/>
    <cellStyle name="Notas 3 2" xfId="297" xr:uid="{00000000-0005-0000-0000-000045010000}"/>
    <cellStyle name="Notas 3 3" xfId="298" xr:uid="{00000000-0005-0000-0000-000046010000}"/>
    <cellStyle name="Notas 4" xfId="299" xr:uid="{00000000-0005-0000-0000-000047010000}"/>
    <cellStyle name="Notas 4 2" xfId="300" xr:uid="{00000000-0005-0000-0000-000048010000}"/>
    <cellStyle name="Notas 4 3" xfId="301" xr:uid="{00000000-0005-0000-0000-000049010000}"/>
    <cellStyle name="Notas 5" xfId="302" xr:uid="{00000000-0005-0000-0000-00004A010000}"/>
    <cellStyle name="Notas 5 2" xfId="303" xr:uid="{00000000-0005-0000-0000-00004B010000}"/>
    <cellStyle name="Notas 5 3" xfId="304" xr:uid="{00000000-0005-0000-0000-00004C010000}"/>
    <cellStyle name="Notas 6" xfId="305" xr:uid="{00000000-0005-0000-0000-00004D010000}"/>
    <cellStyle name="Notas 6 2" xfId="306" xr:uid="{00000000-0005-0000-0000-00004E010000}"/>
    <cellStyle name="Notas 6 3" xfId="307" xr:uid="{00000000-0005-0000-0000-00004F010000}"/>
    <cellStyle name="Notas 7" xfId="308" xr:uid="{00000000-0005-0000-0000-000050010000}"/>
    <cellStyle name="Notas 7 2" xfId="309" xr:uid="{00000000-0005-0000-0000-000051010000}"/>
    <cellStyle name="Notas 7 3" xfId="310" xr:uid="{00000000-0005-0000-0000-000052010000}"/>
    <cellStyle name="Notas 8" xfId="311" xr:uid="{00000000-0005-0000-0000-000053010000}"/>
    <cellStyle name="Notas 8 2" xfId="312" xr:uid="{00000000-0005-0000-0000-000054010000}"/>
    <cellStyle name="Notas 8 3" xfId="313" xr:uid="{00000000-0005-0000-0000-000055010000}"/>
    <cellStyle name="Notas 9" xfId="314" xr:uid="{00000000-0005-0000-0000-000056010000}"/>
    <cellStyle name="Notas 9 2" xfId="315" xr:uid="{00000000-0005-0000-0000-000057010000}"/>
    <cellStyle name="Notas 9 3" xfId="316" xr:uid="{00000000-0005-0000-0000-000058010000}"/>
    <cellStyle name="Note" xfId="317" xr:uid="{00000000-0005-0000-0000-000059010000}"/>
    <cellStyle name="Obliczenia" xfId="318" xr:uid="{00000000-0005-0000-0000-00005A010000}"/>
    <cellStyle name="Obliczenia 2" xfId="319" xr:uid="{00000000-0005-0000-0000-00005B010000}"/>
    <cellStyle name="Obliczenia 3" xfId="320" xr:uid="{00000000-0005-0000-0000-00005C010000}"/>
    <cellStyle name="Output" xfId="321" xr:uid="{00000000-0005-0000-0000-00005D010000}"/>
    <cellStyle name="Porcentaje" xfId="391" builtinId="5"/>
    <cellStyle name="Porcentual 2" xfId="322" xr:uid="{00000000-0005-0000-0000-00005E010000}"/>
    <cellStyle name="Porcentual 3" xfId="323" xr:uid="{00000000-0005-0000-0000-00005F010000}"/>
    <cellStyle name="Porcentual 4" xfId="324" xr:uid="{00000000-0005-0000-0000-000060010000}"/>
    <cellStyle name="Salida 2" xfId="325" xr:uid="{00000000-0005-0000-0000-000061010000}"/>
    <cellStyle name="Suma" xfId="326" xr:uid="{00000000-0005-0000-0000-000062010000}"/>
    <cellStyle name="Suma 2" xfId="327" xr:uid="{00000000-0005-0000-0000-000063010000}"/>
    <cellStyle name="Suma 3" xfId="328" xr:uid="{00000000-0005-0000-0000-000064010000}"/>
    <cellStyle name="Tekst obja?nienia" xfId="329" xr:uid="{00000000-0005-0000-0000-000065010000}"/>
    <cellStyle name="Tekst objaśnienia" xfId="330" xr:uid="{00000000-0005-0000-0000-000066010000}"/>
    <cellStyle name="Tekst ostrze?enia" xfId="331" xr:uid="{00000000-0005-0000-0000-000067010000}"/>
    <cellStyle name="Tekst ostrzeżenia" xfId="332" xr:uid="{00000000-0005-0000-0000-000068010000}"/>
    <cellStyle name="Texto de advertencia 10" xfId="333" xr:uid="{00000000-0005-0000-0000-000069010000}"/>
    <cellStyle name="Texto de advertencia 11" xfId="334" xr:uid="{00000000-0005-0000-0000-00006A010000}"/>
    <cellStyle name="Texto de advertencia 12" xfId="335" xr:uid="{00000000-0005-0000-0000-00006B010000}"/>
    <cellStyle name="Texto de advertencia 13" xfId="336" xr:uid="{00000000-0005-0000-0000-00006C010000}"/>
    <cellStyle name="Texto de advertencia 2" xfId="337" xr:uid="{00000000-0005-0000-0000-00006D010000}"/>
    <cellStyle name="Texto de advertencia 3" xfId="338" xr:uid="{00000000-0005-0000-0000-00006E010000}"/>
    <cellStyle name="Texto de advertencia 4" xfId="339" xr:uid="{00000000-0005-0000-0000-00006F010000}"/>
    <cellStyle name="Texto de advertencia 5" xfId="340" xr:uid="{00000000-0005-0000-0000-000070010000}"/>
    <cellStyle name="Texto de advertencia 6" xfId="341" xr:uid="{00000000-0005-0000-0000-000071010000}"/>
    <cellStyle name="Texto de advertencia 7" xfId="342" xr:uid="{00000000-0005-0000-0000-000072010000}"/>
    <cellStyle name="Texto de advertencia 8" xfId="343" xr:uid="{00000000-0005-0000-0000-000073010000}"/>
    <cellStyle name="Texto de advertencia 9" xfId="344" xr:uid="{00000000-0005-0000-0000-000074010000}"/>
    <cellStyle name="Texto explicativo 2" xfId="345" xr:uid="{00000000-0005-0000-0000-000075010000}"/>
    <cellStyle name="Title" xfId="346" xr:uid="{00000000-0005-0000-0000-000076010000}"/>
    <cellStyle name="Título 1 2" xfId="347" xr:uid="{00000000-0005-0000-0000-000077010000}"/>
    <cellStyle name="Título 2 2" xfId="348" xr:uid="{00000000-0005-0000-0000-000078010000}"/>
    <cellStyle name="Título 3 2" xfId="349" xr:uid="{00000000-0005-0000-0000-000079010000}"/>
    <cellStyle name="Título 4" xfId="350" xr:uid="{00000000-0005-0000-0000-00007A010000}"/>
    <cellStyle name="Total 2" xfId="351" xr:uid="{00000000-0005-0000-0000-00007B010000}"/>
    <cellStyle name="Tytu?" xfId="352" xr:uid="{00000000-0005-0000-0000-00007C010000}"/>
    <cellStyle name="Tytuł" xfId="353" xr:uid="{00000000-0005-0000-0000-00007D010000}"/>
    <cellStyle name="Uwaga" xfId="354" xr:uid="{00000000-0005-0000-0000-00007E010000}"/>
    <cellStyle name="Uwaga 2" xfId="355" xr:uid="{00000000-0005-0000-0000-00007F010000}"/>
    <cellStyle name="Uwaga 3" xfId="356" xr:uid="{00000000-0005-0000-0000-000080010000}"/>
    <cellStyle name="Warning Text" xfId="357" xr:uid="{00000000-0005-0000-0000-000081010000}"/>
    <cellStyle name="Z?e" xfId="358" xr:uid="{00000000-0005-0000-0000-000082010000}"/>
    <cellStyle name="Złe" xfId="359" xr:uid="{00000000-0005-0000-0000-000083010000}"/>
  </cellStyles>
  <dxfs count="59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F3F90-F041-4126-A628-743194CB7B3B}">
  <sheetPr codeName="Hoja1"/>
  <dimension ref="A1:M59"/>
  <sheetViews>
    <sheetView zoomScaleNormal="100" workbookViewId="0">
      <pane xSplit="3" ySplit="2" topLeftCell="Q3" activePane="bottomRight" state="frozen"/>
      <selection pane="topRight" activeCell="C1" sqref="C1"/>
      <selection pane="bottomLeft" activeCell="A2" sqref="A2"/>
      <selection pane="bottomRight" activeCell="Q6" sqref="Q6:W8"/>
    </sheetView>
  </sheetViews>
  <sheetFormatPr baseColWidth="10" defaultColWidth="10.81640625" defaultRowHeight="14.5" outlineLevelRow="1"/>
  <cols>
    <col min="1" max="1" width="12.81640625" customWidth="1"/>
    <col min="2" max="2" width="28.1796875" customWidth="1"/>
    <col min="3" max="3" width="48.81640625" customWidth="1"/>
  </cols>
  <sheetData>
    <row r="1" spans="1:13">
      <c r="D1" s="15" t="s">
        <v>955</v>
      </c>
      <c r="E1" s="15"/>
      <c r="F1" s="15"/>
      <c r="G1" s="15"/>
    </row>
    <row r="2" spans="1:13" s="11" customFormat="1">
      <c r="A2" s="11" t="s">
        <v>191</v>
      </c>
      <c r="D2" s="12">
        <v>44256</v>
      </c>
      <c r="E2" s="12">
        <v>44348</v>
      </c>
      <c r="F2" s="12">
        <v>44440</v>
      </c>
      <c r="G2" s="12">
        <v>44531</v>
      </c>
      <c r="H2" s="12">
        <v>44621</v>
      </c>
      <c r="I2" s="12">
        <v>44713</v>
      </c>
      <c r="J2" s="12">
        <v>44805</v>
      </c>
      <c r="K2" s="12">
        <v>44896</v>
      </c>
      <c r="L2" s="12">
        <v>44986</v>
      </c>
      <c r="M2" s="12">
        <v>45078</v>
      </c>
    </row>
    <row r="3" spans="1:13">
      <c r="A3" t="s">
        <v>1087</v>
      </c>
      <c r="B3" t="s">
        <v>1088</v>
      </c>
      <c r="C3" t="s">
        <v>961</v>
      </c>
      <c r="D3" s="8">
        <v>72708.004054000005</v>
      </c>
      <c r="E3" s="8">
        <v>144887.53513800001</v>
      </c>
      <c r="F3" s="8">
        <v>215600.36392500001</v>
      </c>
      <c r="G3" s="8">
        <v>303822.67174299998</v>
      </c>
      <c r="H3" s="8">
        <v>92672.382752000005</v>
      </c>
      <c r="I3" s="8">
        <v>223961.771629</v>
      </c>
      <c r="J3" s="8">
        <v>363476.22000500001</v>
      </c>
      <c r="K3" s="8">
        <v>536925.03163099999</v>
      </c>
      <c r="L3" s="8">
        <v>183945.25694877701</v>
      </c>
      <c r="M3" s="8">
        <v>393539</v>
      </c>
    </row>
    <row r="4" spans="1:13">
      <c r="A4" t="s">
        <v>1089</v>
      </c>
      <c r="B4" t="s">
        <v>1090</v>
      </c>
      <c r="C4" t="s">
        <v>962</v>
      </c>
      <c r="D4" s="8">
        <v>-34710.020006999999</v>
      </c>
      <c r="E4" s="8">
        <v>-68915.917524999997</v>
      </c>
      <c r="F4" s="8">
        <v>-101539.860231</v>
      </c>
      <c r="G4" s="8">
        <v>-153925.469022</v>
      </c>
      <c r="H4" s="8">
        <v>-46887.019194</v>
      </c>
      <c r="I4" s="8">
        <v>-126311.244408</v>
      </c>
      <c r="J4" s="8">
        <v>-200028.00023999999</v>
      </c>
      <c r="K4" s="8">
        <v>-295506.81685800001</v>
      </c>
      <c r="L4" s="8">
        <v>-86833.922319000005</v>
      </c>
      <c r="M4" s="8">
        <v>-187478</v>
      </c>
    </row>
    <row r="5" spans="1:13" s="13" customFormat="1">
      <c r="A5" s="13" t="s">
        <v>1091</v>
      </c>
      <c r="B5" s="13" t="s">
        <v>1092</v>
      </c>
      <c r="C5" s="13" t="s">
        <v>963</v>
      </c>
      <c r="D5" s="14">
        <v>37997.984046999998</v>
      </c>
      <c r="E5" s="14">
        <v>75971.617612999995</v>
      </c>
      <c r="F5" s="14">
        <v>114060.503694</v>
      </c>
      <c r="G5" s="14">
        <v>149897.20272100001</v>
      </c>
      <c r="H5" s="14">
        <v>45785.363557999997</v>
      </c>
      <c r="I5" s="14">
        <v>97650.527220999997</v>
      </c>
      <c r="J5" s="14">
        <v>163448.21976499999</v>
      </c>
      <c r="K5" s="14">
        <v>241418.21477300001</v>
      </c>
      <c r="L5" s="14">
        <v>97111.334629777004</v>
      </c>
      <c r="M5" s="14">
        <v>206061</v>
      </c>
    </row>
    <row r="6" spans="1:13">
      <c r="C6" t="s">
        <v>0</v>
      </c>
    </row>
    <row r="7" spans="1:13">
      <c r="A7" t="s">
        <v>1093</v>
      </c>
      <c r="B7" t="s">
        <v>1094</v>
      </c>
      <c r="C7" t="s">
        <v>964</v>
      </c>
      <c r="D7" s="8">
        <v>37487.827832000003</v>
      </c>
      <c r="E7" s="8">
        <v>74458.454029999994</v>
      </c>
      <c r="F7" s="8">
        <v>120290.754766</v>
      </c>
      <c r="G7" s="8">
        <v>231285.58889700001</v>
      </c>
      <c r="H7" s="8">
        <v>89476.958893999996</v>
      </c>
      <c r="I7" s="8">
        <v>260005.180506</v>
      </c>
      <c r="J7" s="8">
        <v>408399.92235200002</v>
      </c>
      <c r="K7" s="8">
        <v>513277.47348400002</v>
      </c>
      <c r="L7" s="8">
        <v>53195.211193935</v>
      </c>
      <c r="M7" s="8">
        <v>110648</v>
      </c>
    </row>
    <row r="8" spans="1:13">
      <c r="A8" t="s">
        <v>1095</v>
      </c>
      <c r="B8" t="s">
        <v>1096</v>
      </c>
      <c r="C8" t="s">
        <v>965</v>
      </c>
      <c r="D8" s="8">
        <v>-28432.173045</v>
      </c>
      <c r="E8" s="8">
        <v>-57199.509504000001</v>
      </c>
      <c r="F8" s="8">
        <v>-90762.364532000007</v>
      </c>
      <c r="G8" s="8">
        <v>-171812.03580300001</v>
      </c>
      <c r="H8" s="8">
        <v>-67587.068534000005</v>
      </c>
      <c r="I8" s="8">
        <v>-198966.16049099999</v>
      </c>
      <c r="J8" s="8">
        <v>-321969.7096</v>
      </c>
      <c r="K8" s="8">
        <v>-410361.58913400001</v>
      </c>
      <c r="L8" s="8">
        <v>-48745.467391999999</v>
      </c>
      <c r="M8" s="8">
        <v>-104201</v>
      </c>
    </row>
    <row r="9" spans="1:13" s="13" customFormat="1">
      <c r="A9" s="13" t="s">
        <v>1097</v>
      </c>
      <c r="B9" s="13" t="s">
        <v>1098</v>
      </c>
      <c r="C9" s="13" t="s">
        <v>966</v>
      </c>
      <c r="D9" s="14">
        <v>9055.6547869999995</v>
      </c>
      <c r="E9" s="14">
        <v>17258.944525999999</v>
      </c>
      <c r="F9" s="14">
        <v>29528.390233999999</v>
      </c>
      <c r="G9" s="14">
        <v>59473.553094000003</v>
      </c>
      <c r="H9" s="14">
        <v>21889.890360000001</v>
      </c>
      <c r="I9" s="14">
        <v>61039.020015000002</v>
      </c>
      <c r="J9" s="14">
        <v>86430.212752000007</v>
      </c>
      <c r="K9" s="14">
        <v>102914.88434999999</v>
      </c>
      <c r="L9" s="14">
        <v>4449.7438019349975</v>
      </c>
      <c r="M9" s="14">
        <v>6447</v>
      </c>
    </row>
    <row r="10" spans="1:13">
      <c r="C10" t="s">
        <v>0</v>
      </c>
    </row>
    <row r="11" spans="1:13">
      <c r="A11" t="s">
        <v>1099</v>
      </c>
      <c r="B11" t="s">
        <v>1100</v>
      </c>
      <c r="C11" t="s">
        <v>967</v>
      </c>
      <c r="D11" s="8">
        <v>18513.785529000001</v>
      </c>
      <c r="E11" s="8">
        <v>38368.622037000001</v>
      </c>
      <c r="F11" s="8">
        <v>56665.954058000003</v>
      </c>
      <c r="G11" s="8">
        <v>73491.020522000006</v>
      </c>
      <c r="H11" s="8">
        <v>18319.747865000001</v>
      </c>
      <c r="I11" s="8">
        <v>37442.957050999998</v>
      </c>
      <c r="J11" s="8">
        <v>58471.192849999999</v>
      </c>
      <c r="K11" s="8">
        <v>74398.936711000002</v>
      </c>
      <c r="L11" s="8">
        <v>19428.715789999998</v>
      </c>
      <c r="M11" s="8">
        <v>39279</v>
      </c>
    </row>
    <row r="12" spans="1:13">
      <c r="A12" t="s">
        <v>1101</v>
      </c>
      <c r="B12" t="s">
        <v>1102</v>
      </c>
      <c r="C12" t="s">
        <v>968</v>
      </c>
      <c r="D12" s="8">
        <v>-2654.5563579999998</v>
      </c>
      <c r="E12" s="8">
        <v>-7811.5251559999997</v>
      </c>
      <c r="F12" s="8">
        <v>-10142.493683000001</v>
      </c>
      <c r="G12" s="8">
        <v>-12507.297556</v>
      </c>
      <c r="H12" s="8">
        <v>-2383.3105770000002</v>
      </c>
      <c r="I12" s="8">
        <v>-4751.245876</v>
      </c>
      <c r="J12" s="8">
        <v>-6761.998423</v>
      </c>
      <c r="K12" s="8">
        <v>-9024.0864380000003</v>
      </c>
      <c r="L12" s="8">
        <v>-2643.067524</v>
      </c>
      <c r="M12" s="8">
        <v>-5359</v>
      </c>
    </row>
    <row r="13" spans="1:13" s="13" customFormat="1">
      <c r="A13" s="13" t="s">
        <v>1103</v>
      </c>
      <c r="B13" s="13" t="s">
        <v>1104</v>
      </c>
      <c r="C13" s="13" t="s">
        <v>969</v>
      </c>
      <c r="D13" s="14">
        <v>15859.229171000001</v>
      </c>
      <c r="E13" s="14">
        <v>30557.096881000001</v>
      </c>
      <c r="F13" s="14">
        <v>46523.460375000002</v>
      </c>
      <c r="G13" s="14">
        <v>60983.722966000001</v>
      </c>
      <c r="H13" s="14">
        <v>15936.437287999999</v>
      </c>
      <c r="I13" s="14">
        <v>32691.711175</v>
      </c>
      <c r="J13" s="14">
        <v>51709.194427000002</v>
      </c>
      <c r="K13" s="14">
        <v>65374.850272999996</v>
      </c>
      <c r="L13" s="14">
        <v>16785.648266</v>
      </c>
      <c r="M13" s="14">
        <v>33919</v>
      </c>
    </row>
    <row r="14" spans="1:13">
      <c r="A14" s="1"/>
      <c r="B14" s="1"/>
      <c r="C14" t="s"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s="1" customFormat="1">
      <c r="A15" t="s">
        <v>537</v>
      </c>
      <c r="B15" t="s">
        <v>538</v>
      </c>
      <c r="C15" s="1" t="s">
        <v>970</v>
      </c>
      <c r="D15" s="8">
        <v>7314.7492050000001</v>
      </c>
      <c r="E15" s="8">
        <v>12556.547466</v>
      </c>
      <c r="F15" s="8">
        <v>22270.821408</v>
      </c>
      <c r="G15" s="8">
        <v>24005.838743</v>
      </c>
      <c r="H15" s="8">
        <v>-3303.585701</v>
      </c>
      <c r="I15" s="8">
        <v>3374.6083269999999</v>
      </c>
      <c r="J15" s="8">
        <v>-766.46524599999998</v>
      </c>
      <c r="K15" s="8">
        <v>217.777368</v>
      </c>
      <c r="L15" s="8">
        <v>-5052.8287950000004</v>
      </c>
      <c r="M15" s="8">
        <v>587</v>
      </c>
    </row>
    <row r="16" spans="1:13" hidden="1" outlineLevel="1">
      <c r="A16" t="s">
        <v>539</v>
      </c>
      <c r="B16" t="s">
        <v>540</v>
      </c>
      <c r="C16" t="s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13" hidden="1" outlineLevel="1">
      <c r="A17" t="s">
        <v>543</v>
      </c>
      <c r="B17" t="s">
        <v>544</v>
      </c>
      <c r="C17" t="s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hidden="1" outlineLevel="1">
      <c r="A18" t="s">
        <v>545</v>
      </c>
      <c r="B18" t="s">
        <v>546</v>
      </c>
      <c r="C18" t="s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hidden="1" outlineLevel="1">
      <c r="A19" t="s">
        <v>547</v>
      </c>
      <c r="B19" t="s">
        <v>548</v>
      </c>
      <c r="C19" t="s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 collapsed="1">
      <c r="A20" t="s">
        <v>549</v>
      </c>
      <c r="B20" t="s">
        <v>550</v>
      </c>
      <c r="C20" t="s">
        <v>973</v>
      </c>
      <c r="D20" s="8">
        <v>123.883264</v>
      </c>
      <c r="E20" s="8">
        <v>304.316755</v>
      </c>
      <c r="F20" s="8">
        <v>832.63086299999998</v>
      </c>
      <c r="G20" s="8">
        <v>832.33725800000002</v>
      </c>
      <c r="H20" s="8">
        <v>-0.20439199999999999</v>
      </c>
      <c r="I20" s="8">
        <v>-2821.5601649999999</v>
      </c>
      <c r="J20" s="8">
        <v>-2102.031563</v>
      </c>
      <c r="K20" s="8">
        <v>-2102.2429299999999</v>
      </c>
      <c r="L20" s="8">
        <v>-0.12348000000000001</v>
      </c>
      <c r="M20" s="8">
        <v>0</v>
      </c>
    </row>
    <row r="21" spans="1:13">
      <c r="A21" t="s">
        <v>541</v>
      </c>
      <c r="B21" t="s">
        <v>542</v>
      </c>
      <c r="C21" t="s">
        <v>971</v>
      </c>
      <c r="D21" s="8">
        <v>2115.1707379999998</v>
      </c>
      <c r="E21" s="8">
        <v>2396.3610549999999</v>
      </c>
      <c r="F21" s="8">
        <v>790.95691599999998</v>
      </c>
      <c r="G21" s="8">
        <v>2839.1350729999999</v>
      </c>
      <c r="H21" s="8">
        <v>7624.6014489999998</v>
      </c>
      <c r="I21" s="8">
        <v>-7091.1383470000001</v>
      </c>
      <c r="J21" s="8">
        <v>-616.17281600000001</v>
      </c>
      <c r="K21" s="8">
        <v>-146.63254499999999</v>
      </c>
      <c r="L21" s="8">
        <v>7921.982422</v>
      </c>
      <c r="M21" s="8">
        <v>3751</v>
      </c>
    </row>
    <row r="22" spans="1:13" hidden="1" outlineLevel="1">
      <c r="A22" t="s">
        <v>551</v>
      </c>
      <c r="B22" t="s">
        <v>552</v>
      </c>
      <c r="C22" t="s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hidden="1" outlineLevel="1">
      <c r="A23" t="s">
        <v>553</v>
      </c>
      <c r="B23" t="s">
        <v>554</v>
      </c>
      <c r="C23" t="s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idden="1" outlineLevel="1">
      <c r="A24" t="s">
        <v>555</v>
      </c>
      <c r="B24" t="s">
        <v>556</v>
      </c>
      <c r="C24" t="s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</row>
    <row r="25" spans="1:13" hidden="1" outlineLevel="1">
      <c r="A25" t="s">
        <v>557</v>
      </c>
      <c r="B25" t="s">
        <v>558</v>
      </c>
      <c r="C25" t="s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s="15" customFormat="1" collapsed="1">
      <c r="A26" s="13" t="s">
        <v>1105</v>
      </c>
      <c r="B26" s="13" t="s">
        <v>1106</v>
      </c>
      <c r="C26" s="15" t="s">
        <v>972</v>
      </c>
      <c r="D26" s="14">
        <v>9553.8032070000008</v>
      </c>
      <c r="E26" s="14">
        <v>15257.225275999999</v>
      </c>
      <c r="F26" s="14">
        <v>23894.409187000001</v>
      </c>
      <c r="G26" s="14">
        <v>27677.311074000001</v>
      </c>
      <c r="H26" s="14">
        <v>4320.8113560000002</v>
      </c>
      <c r="I26" s="14">
        <v>-2653.4030299999999</v>
      </c>
      <c r="J26" s="14">
        <v>-3484.669625</v>
      </c>
      <c r="K26" s="14">
        <v>-2031.098107</v>
      </c>
      <c r="L26" s="14">
        <v>2869.0301469999999</v>
      </c>
      <c r="M26" s="14">
        <v>4338</v>
      </c>
    </row>
    <row r="27" spans="1:13">
      <c r="C27" t="s">
        <v>0</v>
      </c>
    </row>
    <row r="28" spans="1:13">
      <c r="A28" t="s">
        <v>1107</v>
      </c>
      <c r="B28" t="s">
        <v>1108</v>
      </c>
      <c r="C28" t="s">
        <v>1056</v>
      </c>
      <c r="D28" s="8">
        <v>-4.2157E-2</v>
      </c>
      <c r="E28" s="8">
        <v>245.61415500000001</v>
      </c>
      <c r="F28" s="8">
        <v>15.716993</v>
      </c>
      <c r="G28" s="8">
        <v>15.716993</v>
      </c>
      <c r="H28" s="8">
        <v>5.5449840000000004</v>
      </c>
      <c r="I28" s="8">
        <v>300.32828599999999</v>
      </c>
      <c r="J28" s="8">
        <v>360.34154999999998</v>
      </c>
      <c r="K28" s="8">
        <v>409.00379099999998</v>
      </c>
      <c r="L28" s="8">
        <v>24.589870999999999</v>
      </c>
      <c r="M28" s="8">
        <v>417</v>
      </c>
    </row>
    <row r="29" spans="1:13">
      <c r="A29" t="s">
        <v>1109</v>
      </c>
      <c r="B29" t="s">
        <v>1110</v>
      </c>
      <c r="C29" t="s">
        <v>1057</v>
      </c>
      <c r="D29" s="8">
        <v>-487.63217300000002</v>
      </c>
      <c r="E29" s="8">
        <v>1467.260495</v>
      </c>
      <c r="F29" s="8">
        <v>1047.76225</v>
      </c>
      <c r="G29" s="8">
        <v>848.130943</v>
      </c>
      <c r="H29" s="8">
        <v>-493.52971300000002</v>
      </c>
      <c r="I29" s="8">
        <v>-1360.094327</v>
      </c>
      <c r="J29" s="8">
        <v>-1907.2491319999999</v>
      </c>
      <c r="K29" s="8">
        <v>-2892.4885239999999</v>
      </c>
      <c r="L29" s="8">
        <v>-1564.488267</v>
      </c>
      <c r="M29" s="8">
        <v>-1296</v>
      </c>
    </row>
    <row r="30" spans="1:13">
      <c r="C30" t="s">
        <v>0</v>
      </c>
    </row>
    <row r="31" spans="1:13">
      <c r="A31" t="s">
        <v>1111</v>
      </c>
      <c r="B31" t="s">
        <v>1112</v>
      </c>
      <c r="C31" t="s">
        <v>1058</v>
      </c>
      <c r="D31" s="8">
        <v>1427.1324010000001</v>
      </c>
      <c r="E31" s="8">
        <v>1870.76048092</v>
      </c>
      <c r="F31" s="8">
        <v>2546.06954692</v>
      </c>
      <c r="G31" s="8">
        <v>2713.7889589199999</v>
      </c>
      <c r="H31" s="8">
        <v>353.27333199999998</v>
      </c>
      <c r="I31" s="8">
        <v>2198.1656979999998</v>
      </c>
      <c r="J31" s="8">
        <v>2901.1652640000002</v>
      </c>
      <c r="K31" s="8">
        <v>2860.3791810150001</v>
      </c>
      <c r="L31" s="8">
        <v>790.68979899999999</v>
      </c>
      <c r="M31" s="8">
        <v>1504</v>
      </c>
    </row>
    <row r="32" spans="1:13">
      <c r="C32" t="s">
        <v>0</v>
      </c>
    </row>
    <row r="33" spans="1:13" s="15" customFormat="1">
      <c r="A33" s="13" t="s">
        <v>1113</v>
      </c>
      <c r="B33" s="13" t="s">
        <v>1114</v>
      </c>
      <c r="C33" s="15" t="s">
        <v>974</v>
      </c>
      <c r="D33" s="14">
        <v>73406.129283000002</v>
      </c>
      <c r="E33" s="14">
        <v>142628.51942691999</v>
      </c>
      <c r="F33" s="14">
        <v>217616.31227991998</v>
      </c>
      <c r="G33" s="14">
        <v>301609.42674992001</v>
      </c>
      <c r="H33" s="14">
        <v>87797.791165000002</v>
      </c>
      <c r="I33" s="14">
        <v>189866.255038</v>
      </c>
      <c r="J33" s="14">
        <v>299457.21500099998</v>
      </c>
      <c r="K33" s="14">
        <v>408054.74573701504</v>
      </c>
      <c r="L33" s="14">
        <v>120466.54824771201</v>
      </c>
      <c r="M33" s="14">
        <v>251390</v>
      </c>
    </row>
    <row r="34" spans="1:13">
      <c r="C34" t="s">
        <v>0</v>
      </c>
    </row>
    <row r="35" spans="1:13">
      <c r="A35" t="s">
        <v>1115</v>
      </c>
      <c r="B35" t="s">
        <v>1116</v>
      </c>
      <c r="C35" t="s">
        <v>1059</v>
      </c>
      <c r="D35" s="8">
        <v>-15626.2284</v>
      </c>
      <c r="E35" s="8">
        <v>-28554.827227999998</v>
      </c>
      <c r="F35" s="8">
        <v>-46400.745001000003</v>
      </c>
      <c r="G35" s="8">
        <v>-63480.527528999999</v>
      </c>
      <c r="H35" s="8">
        <v>-18960.952137</v>
      </c>
      <c r="I35" s="8">
        <v>-29865.877882000001</v>
      </c>
      <c r="J35" s="8">
        <v>-46852.634365999998</v>
      </c>
      <c r="K35" s="8">
        <v>-69419.294489000007</v>
      </c>
      <c r="L35" s="8">
        <v>-16486.808099000002</v>
      </c>
      <c r="M35" s="8">
        <v>-35480</v>
      </c>
    </row>
    <row r="36" spans="1:13">
      <c r="A36" t="s">
        <v>1117</v>
      </c>
      <c r="B36" t="s">
        <v>1118</v>
      </c>
      <c r="C36" t="s">
        <v>1060</v>
      </c>
      <c r="D36" s="8">
        <v>-16482.476590195001</v>
      </c>
      <c r="E36" s="8">
        <v>-32371.010861194998</v>
      </c>
      <c r="F36" s="8">
        <v>-43343.116535194997</v>
      </c>
      <c r="G36" s="8">
        <v>-59595.756145195002</v>
      </c>
      <c r="H36" s="8">
        <v>-17844.289870000001</v>
      </c>
      <c r="I36" s="8">
        <v>-39813.959015</v>
      </c>
      <c r="J36" s="8">
        <v>-60377.487680999999</v>
      </c>
      <c r="K36" s="8">
        <v>-84287.535271999994</v>
      </c>
      <c r="L36" s="8">
        <v>-24327.490895999999</v>
      </c>
      <c r="M36" s="8">
        <v>-46123</v>
      </c>
    </row>
    <row r="37" spans="1:13">
      <c r="A37" t="s">
        <v>1119</v>
      </c>
      <c r="B37" t="s">
        <v>1120</v>
      </c>
      <c r="C37" t="s">
        <v>1061</v>
      </c>
      <c r="D37" s="8">
        <v>-1952.0823290000001</v>
      </c>
      <c r="E37" s="8">
        <v>-3802.4309410000001</v>
      </c>
      <c r="F37" s="8">
        <v>-5634.3811400000004</v>
      </c>
      <c r="G37" s="8">
        <v>-7491.0745459999998</v>
      </c>
      <c r="H37" s="8">
        <v>-1739.2219720000001</v>
      </c>
      <c r="I37" s="8">
        <v>-3520.5357640000002</v>
      </c>
      <c r="J37" s="8">
        <v>-5289.5722809999997</v>
      </c>
      <c r="K37" s="8">
        <v>-7017.9489270000004</v>
      </c>
      <c r="L37" s="8">
        <v>-1748.8859660000001</v>
      </c>
      <c r="M37" s="8">
        <v>-3364</v>
      </c>
    </row>
    <row r="38" spans="1:13">
      <c r="A38" t="s">
        <v>1121</v>
      </c>
      <c r="B38" t="s">
        <v>1122</v>
      </c>
      <c r="C38" t="s">
        <v>1062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-88.015850999999998</v>
      </c>
      <c r="L38" s="8">
        <v>0</v>
      </c>
      <c r="M38" s="8">
        <v>-3143</v>
      </c>
    </row>
    <row r="39" spans="1:13" ht="15.65" customHeight="1">
      <c r="A39" t="s">
        <v>1123</v>
      </c>
      <c r="B39" t="s">
        <v>1124</v>
      </c>
      <c r="C39" t="s">
        <v>1063</v>
      </c>
      <c r="D39" s="8">
        <v>-1743.1744980000001</v>
      </c>
      <c r="E39" s="8">
        <v>-3724.6600699999999</v>
      </c>
      <c r="F39" s="8">
        <v>-5519.0287079999998</v>
      </c>
      <c r="G39" s="8">
        <v>-7597.1577610000004</v>
      </c>
      <c r="H39" s="8">
        <v>-5987.0531080000001</v>
      </c>
      <c r="I39" s="8">
        <v>-8805.1551519999994</v>
      </c>
      <c r="J39" s="8">
        <v>-12465.505972000001</v>
      </c>
      <c r="K39" s="8">
        <v>-14717.294963015</v>
      </c>
      <c r="L39" s="8">
        <v>-4781.5067660000004</v>
      </c>
      <c r="M39" s="8">
        <v>-11344</v>
      </c>
    </row>
    <row r="40" spans="1:13" s="13" customFormat="1">
      <c r="A40" s="13" t="s">
        <v>1125</v>
      </c>
      <c r="B40" s="13" t="s">
        <v>210</v>
      </c>
      <c r="C40" s="13" t="s">
        <v>657</v>
      </c>
      <c r="D40" s="14">
        <v>-35803.961817194999</v>
      </c>
      <c r="E40" s="14">
        <v>-68452.929100195004</v>
      </c>
      <c r="F40" s="14">
        <v>-100897.271384195</v>
      </c>
      <c r="G40" s="14">
        <v>-138164.515981195</v>
      </c>
      <c r="H40" s="14">
        <v>-44531.517087</v>
      </c>
      <c r="I40" s="14">
        <v>-82005.527812999993</v>
      </c>
      <c r="J40" s="14">
        <v>-124985.2003</v>
      </c>
      <c r="K40" s="14">
        <v>-175530.08950201501</v>
      </c>
      <c r="L40" s="14">
        <v>-47344.691726999998</v>
      </c>
      <c r="M40" s="14">
        <v>-99454</v>
      </c>
    </row>
    <row r="41" spans="1:13">
      <c r="C41" t="s">
        <v>0</v>
      </c>
    </row>
    <row r="42" spans="1:13" s="13" customFormat="1">
      <c r="A42" s="13" t="s">
        <v>1126</v>
      </c>
      <c r="B42" s="13" t="s">
        <v>1127</v>
      </c>
      <c r="C42" s="13" t="s">
        <v>975</v>
      </c>
      <c r="D42" s="14">
        <v>37602.167465805003</v>
      </c>
      <c r="E42" s="14">
        <v>74175.590326725011</v>
      </c>
      <c r="F42" s="14">
        <v>116719.04089572499</v>
      </c>
      <c r="G42" s="14">
        <v>163444.91076872498</v>
      </c>
      <c r="H42" s="14">
        <v>43266.274078000002</v>
      </c>
      <c r="I42" s="14">
        <v>107860.727225</v>
      </c>
      <c r="J42" s="14">
        <v>174472.01470100001</v>
      </c>
      <c r="K42" s="14">
        <v>232524.656235</v>
      </c>
      <c r="L42" s="14">
        <v>73121.856520712012</v>
      </c>
      <c r="M42" s="14">
        <v>151936</v>
      </c>
    </row>
    <row r="43" spans="1:13">
      <c r="C43" t="s">
        <v>0</v>
      </c>
    </row>
    <row r="44" spans="1:13">
      <c r="A44" t="s">
        <v>1128</v>
      </c>
      <c r="B44" t="s">
        <v>1129</v>
      </c>
      <c r="C44" t="s">
        <v>1064</v>
      </c>
      <c r="D44" s="8">
        <v>-19229.794542</v>
      </c>
      <c r="E44" s="8">
        <v>-41259.589701999997</v>
      </c>
      <c r="F44" s="8">
        <v>-59864.707277000001</v>
      </c>
      <c r="G44" s="8">
        <v>-80018.925956999999</v>
      </c>
      <c r="H44" s="8">
        <v>-18787.305421000001</v>
      </c>
      <c r="I44" s="8">
        <v>-33995.842930999999</v>
      </c>
      <c r="J44" s="8">
        <v>-55816.535704000002</v>
      </c>
      <c r="K44" s="8">
        <v>-70612.157905999993</v>
      </c>
      <c r="L44" s="8">
        <v>-18811.471374000001</v>
      </c>
      <c r="M44" s="8">
        <v>-41899</v>
      </c>
    </row>
    <row r="45" spans="1:13">
      <c r="A45" t="s">
        <v>1130</v>
      </c>
      <c r="B45" t="s">
        <v>1131</v>
      </c>
      <c r="C45" t="s">
        <v>1065</v>
      </c>
      <c r="D45" s="8">
        <v>-1696.91191</v>
      </c>
      <c r="E45" s="8">
        <v>-2204.5344380000001</v>
      </c>
      <c r="F45" s="8">
        <v>-3327.0803080000001</v>
      </c>
      <c r="G45" s="8">
        <v>-5628.53244</v>
      </c>
      <c r="H45" s="8">
        <v>-1133.3016829999999</v>
      </c>
      <c r="I45" s="8">
        <v>-4967.3402509999996</v>
      </c>
      <c r="J45" s="8">
        <v>-7419.710591</v>
      </c>
      <c r="K45" s="8">
        <v>-13955.812844</v>
      </c>
      <c r="L45" s="8">
        <v>-2170.048182</v>
      </c>
      <c r="M45" s="8">
        <v>-3669</v>
      </c>
    </row>
    <row r="46" spans="1:13">
      <c r="A46" t="s">
        <v>1132</v>
      </c>
      <c r="B46" t="s">
        <v>1133</v>
      </c>
      <c r="C46" t="s">
        <v>1066</v>
      </c>
      <c r="D46" s="8">
        <v>1447.7179269999999</v>
      </c>
      <c r="E46" s="8">
        <v>2673.158066</v>
      </c>
      <c r="F46" s="8">
        <v>4459.0566060000001</v>
      </c>
      <c r="G46" s="8">
        <v>6415.7483430000002</v>
      </c>
      <c r="H46" s="8">
        <v>3271.54457</v>
      </c>
      <c r="I46" s="8">
        <v>5939.0470969999997</v>
      </c>
      <c r="J46" s="8">
        <v>11186.684251999999</v>
      </c>
      <c r="K46" s="8">
        <v>14607.660409</v>
      </c>
      <c r="L46" s="8">
        <v>3831.2002269999998</v>
      </c>
      <c r="M46" s="8">
        <v>6699</v>
      </c>
    </row>
    <row r="47" spans="1:13">
      <c r="A47" t="s">
        <v>1134</v>
      </c>
      <c r="B47" t="s">
        <v>1135</v>
      </c>
      <c r="C47" t="s">
        <v>0</v>
      </c>
      <c r="D47" s="8">
        <v>0</v>
      </c>
      <c r="E47" s="8">
        <v>0</v>
      </c>
      <c r="F47" s="8">
        <v>0</v>
      </c>
      <c r="G47" s="8">
        <v>0</v>
      </c>
      <c r="H47" s="8">
        <v>575.12820799999997</v>
      </c>
      <c r="I47" s="8">
        <v>-438.44207399999999</v>
      </c>
      <c r="J47" s="8">
        <v>-988.68702499999995</v>
      </c>
      <c r="K47" s="8">
        <v>-2964.9354819999999</v>
      </c>
      <c r="L47" s="8">
        <v>-335.63587799999999</v>
      </c>
      <c r="M47" s="8">
        <v>-965</v>
      </c>
    </row>
    <row r="48" spans="1:13" s="13" customFormat="1">
      <c r="A48" s="13" t="s">
        <v>1136</v>
      </c>
      <c r="B48" s="13" t="s">
        <v>1137</v>
      </c>
      <c r="C48" s="13" t="s">
        <v>1067</v>
      </c>
      <c r="D48" s="14">
        <v>-19478.988525000001</v>
      </c>
      <c r="E48" s="14">
        <v>-40790.966074000004</v>
      </c>
      <c r="F48" s="14">
        <v>-58732.730979</v>
      </c>
      <c r="G48" s="14">
        <v>-79231.710053999996</v>
      </c>
      <c r="H48" s="14">
        <v>-16073.934326000001</v>
      </c>
      <c r="I48" s="14">
        <v>-33462.578158999997</v>
      </c>
      <c r="J48" s="14">
        <v>-53038.249067999997</v>
      </c>
      <c r="K48" s="14">
        <v>-72925.245823000005</v>
      </c>
      <c r="L48" s="14">
        <v>-17485.955206999999</v>
      </c>
      <c r="M48" s="14">
        <v>-39834</v>
      </c>
    </row>
    <row r="49" spans="1:13">
      <c r="C49" t="s">
        <v>0</v>
      </c>
    </row>
    <row r="50" spans="1:13">
      <c r="A50" t="s">
        <v>1138</v>
      </c>
      <c r="B50" t="s">
        <v>1139</v>
      </c>
      <c r="C50" t="s">
        <v>1068</v>
      </c>
      <c r="D50" s="8">
        <v>0</v>
      </c>
      <c r="E50" s="8">
        <v>0</v>
      </c>
      <c r="F50" s="8">
        <v>0</v>
      </c>
      <c r="G50" s="8">
        <v>0</v>
      </c>
      <c r="H50" s="8">
        <v>280.12493699999999</v>
      </c>
      <c r="I50" s="8">
        <v>-770.55887499999994</v>
      </c>
      <c r="J50" s="8">
        <v>-1333.0220449999999</v>
      </c>
      <c r="K50" s="8">
        <v>-3309.8566850000002</v>
      </c>
      <c r="L50" s="8">
        <v>-336.17995300000001</v>
      </c>
      <c r="M50" s="8">
        <v>-965</v>
      </c>
    </row>
    <row r="51" spans="1:13">
      <c r="A51" t="s">
        <v>1140</v>
      </c>
      <c r="B51" t="s">
        <v>1141</v>
      </c>
      <c r="C51" t="s">
        <v>1069</v>
      </c>
      <c r="D51" s="8">
        <v>0</v>
      </c>
      <c r="E51" s="8">
        <v>0</v>
      </c>
      <c r="F51" s="8">
        <v>0</v>
      </c>
      <c r="G51" s="8">
        <v>0</v>
      </c>
      <c r="H51" s="8">
        <v>295.00327099999998</v>
      </c>
      <c r="I51" s="8">
        <v>332.11680100000001</v>
      </c>
      <c r="J51" s="8">
        <v>344.33501999999999</v>
      </c>
      <c r="K51" s="8">
        <v>344.92120299999999</v>
      </c>
      <c r="L51" s="8">
        <v>0.54407499999999998</v>
      </c>
      <c r="M51" s="8">
        <v>1</v>
      </c>
    </row>
    <row r="52" spans="1:13" s="13" customFormat="1">
      <c r="A52" s="13" t="s">
        <v>1142</v>
      </c>
      <c r="B52" s="13" t="s">
        <v>211</v>
      </c>
      <c r="C52" s="13" t="s">
        <v>658</v>
      </c>
      <c r="D52" s="14">
        <v>18123.178940804999</v>
      </c>
      <c r="E52" s="14">
        <v>33384.624252725</v>
      </c>
      <c r="F52" s="14">
        <v>57986.309916724989</v>
      </c>
      <c r="G52" s="14">
        <v>84213.200714724997</v>
      </c>
      <c r="H52" s="14">
        <v>27192.339752</v>
      </c>
      <c r="I52" s="14">
        <v>74398.149065999998</v>
      </c>
      <c r="J52" s="14">
        <v>121433.765633</v>
      </c>
      <c r="K52" s="14">
        <v>159599.410412</v>
      </c>
      <c r="L52" s="14">
        <v>55635.901313711998</v>
      </c>
      <c r="M52" s="14">
        <v>112102</v>
      </c>
    </row>
    <row r="53" spans="1:13">
      <c r="C53" t="s">
        <v>0</v>
      </c>
    </row>
    <row r="54" spans="1:13" s="1" customFormat="1">
      <c r="A54" s="1" t="s">
        <v>1143</v>
      </c>
      <c r="B54" s="1" t="s">
        <v>1144</v>
      </c>
      <c r="C54" s="1" t="s">
        <v>658</v>
      </c>
      <c r="D54" s="7">
        <v>18123.178940804999</v>
      </c>
      <c r="E54" s="7">
        <v>33384.624252725</v>
      </c>
      <c r="F54" s="7">
        <v>57986.309916724989</v>
      </c>
      <c r="G54" s="7">
        <v>84213.200714724997</v>
      </c>
      <c r="H54" s="7">
        <v>27192.339752</v>
      </c>
      <c r="I54" s="7">
        <v>74398.149065999998</v>
      </c>
      <c r="J54" s="7">
        <v>121433.765633</v>
      </c>
      <c r="K54" s="7">
        <v>159599.410412</v>
      </c>
      <c r="L54" s="7">
        <v>55635.901313711998</v>
      </c>
      <c r="M54" s="7">
        <v>112102</v>
      </c>
    </row>
    <row r="55" spans="1:13">
      <c r="A55" t="s">
        <v>1145</v>
      </c>
      <c r="B55" t="s">
        <v>1146</v>
      </c>
      <c r="C55" t="s">
        <v>1070</v>
      </c>
      <c r="D55" s="8">
        <v>-1229.209928</v>
      </c>
      <c r="E55" s="8">
        <v>-2690.5225999999998</v>
      </c>
      <c r="F55" s="8">
        <v>-6689.0497029999997</v>
      </c>
      <c r="G55" s="8">
        <v>-7086.1655280000004</v>
      </c>
      <c r="H55" s="8">
        <v>-1672.1573699999999</v>
      </c>
      <c r="I55" s="8">
        <v>-6551.1163399999996</v>
      </c>
      <c r="J55" s="8">
        <v>-11228.440333</v>
      </c>
      <c r="K55" s="8">
        <v>-17227.796137000001</v>
      </c>
      <c r="L55" s="8">
        <v>-12091.971706</v>
      </c>
      <c r="M55" s="8">
        <v>-18231</v>
      </c>
    </row>
    <row r="56" spans="1:13">
      <c r="A56" t="s">
        <v>1147</v>
      </c>
      <c r="B56" t="s">
        <v>1148</v>
      </c>
      <c r="C56" t="s">
        <v>1071</v>
      </c>
      <c r="D56" s="8">
        <v>16893.969012804999</v>
      </c>
      <c r="E56" s="8">
        <v>30694.101652724999</v>
      </c>
      <c r="F56" s="8">
        <v>51297.260213724992</v>
      </c>
      <c r="G56" s="8">
        <v>77127.035186724985</v>
      </c>
      <c r="H56" s="8">
        <v>25520.182381999999</v>
      </c>
      <c r="I56" s="8">
        <v>67847.032726000005</v>
      </c>
      <c r="J56" s="8">
        <v>110205.3253</v>
      </c>
      <c r="K56" s="8">
        <v>142371.614275</v>
      </c>
      <c r="L56" s="8">
        <v>43543.929607712002</v>
      </c>
      <c r="M56" s="8">
        <v>93871</v>
      </c>
    </row>
    <row r="57" spans="1:13" s="1" customFormat="1">
      <c r="A57" s="1" t="s">
        <v>1149</v>
      </c>
      <c r="B57" s="1" t="s">
        <v>1150</v>
      </c>
      <c r="C57" s="1" t="s">
        <v>976</v>
      </c>
      <c r="D57" s="7">
        <v>16893.969012804999</v>
      </c>
      <c r="E57" s="7">
        <v>30694.101652724999</v>
      </c>
      <c r="F57" s="7">
        <v>51297.260213724992</v>
      </c>
      <c r="G57" s="7">
        <v>77127.035186724985</v>
      </c>
      <c r="H57" s="7">
        <v>25520.182381999999</v>
      </c>
      <c r="I57" s="7">
        <v>67847.032726000005</v>
      </c>
      <c r="J57" s="7">
        <v>110205.3253</v>
      </c>
      <c r="K57" s="7">
        <v>142371.614275</v>
      </c>
      <c r="L57" s="7">
        <v>43543.929607712002</v>
      </c>
      <c r="M57" s="7">
        <v>93871</v>
      </c>
    </row>
    <row r="58" spans="1:13" s="13" customFormat="1">
      <c r="A58" s="13" t="s">
        <v>1151</v>
      </c>
      <c r="B58" s="13" t="s">
        <v>1152</v>
      </c>
      <c r="C58" s="13" t="s">
        <v>1072</v>
      </c>
      <c r="D58" s="14">
        <v>16891.793659805</v>
      </c>
      <c r="E58" s="14">
        <v>30692.288788725</v>
      </c>
      <c r="F58" s="14">
        <v>51295.134026724991</v>
      </c>
      <c r="G58" s="14">
        <v>77123.414616724986</v>
      </c>
      <c r="H58" s="14">
        <v>25518.483157999999</v>
      </c>
      <c r="I58" s="14">
        <v>67843.257110999999</v>
      </c>
      <c r="J58" s="14">
        <v>110200.351388</v>
      </c>
      <c r="K58" s="14">
        <v>142366.11976900001</v>
      </c>
      <c r="L58" s="14">
        <v>43543.538878711995</v>
      </c>
      <c r="M58" s="14">
        <v>93870</v>
      </c>
    </row>
    <row r="59" spans="1:13" s="1" customFormat="1">
      <c r="A59" s="1" t="s">
        <v>1153</v>
      </c>
      <c r="B59" s="1" t="s">
        <v>1154</v>
      </c>
      <c r="C59" s="1" t="s">
        <v>1073</v>
      </c>
      <c r="D59" s="7">
        <v>2.1753529999999999</v>
      </c>
      <c r="E59" s="7">
        <v>1.812864</v>
      </c>
      <c r="F59" s="7">
        <v>2.1261869999999998</v>
      </c>
      <c r="G59" s="7">
        <v>3.6205699999999998</v>
      </c>
      <c r="H59" s="7">
        <v>1.6992240000000001</v>
      </c>
      <c r="I59" s="7">
        <v>3.7756150000000002</v>
      </c>
      <c r="J59" s="7">
        <v>4.9739120000000003</v>
      </c>
      <c r="K59" s="7">
        <v>5.4945060000000003</v>
      </c>
      <c r="L59" s="7">
        <v>0.39072899999999999</v>
      </c>
      <c r="M59" s="7">
        <v>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7030A0"/>
    <pageSetUpPr fitToPage="1"/>
  </sheetPr>
  <dimension ref="A1:AH71"/>
  <sheetViews>
    <sheetView showGridLines="0" zoomScaleNormal="100" workbookViewId="0">
      <pane xSplit="2" ySplit="1" topLeftCell="AG14" activePane="bottomRight" state="frozen"/>
      <selection activeCell="AD1" sqref="AD1:AD1048576"/>
      <selection pane="topRight" activeCell="AD1" sqref="AD1:AD1048576"/>
      <selection pane="bottomLeft" activeCell="AD1" sqref="AD1:AD1048576"/>
      <selection pane="bottomRight" activeCell="B8" sqref="B8"/>
    </sheetView>
  </sheetViews>
  <sheetFormatPr baseColWidth="10" defaultColWidth="11.453125" defaultRowHeight="14.5" outlineLevelCol="1"/>
  <cols>
    <col min="1" max="1" width="55.08984375" customWidth="1"/>
    <col min="2" max="2" width="67.54296875" customWidth="1" outlineLevel="1"/>
    <col min="3" max="34" width="14.81640625" style="17" customWidth="1"/>
    <col min="244" max="248" width="2.81640625" customWidth="1"/>
    <col min="249" max="249" width="68" customWidth="1"/>
    <col min="250" max="250" width="2.08984375" customWidth="1"/>
    <col min="251" max="253" width="16.81640625" customWidth="1"/>
    <col min="254" max="254" width="2.08984375" customWidth="1"/>
    <col min="255" max="255" width="13.81640625" customWidth="1"/>
    <col min="256" max="256" width="12.54296875" customWidth="1"/>
    <col min="257" max="257" width="13.81640625" customWidth="1"/>
    <col min="258" max="258" width="12" bestFit="1" customWidth="1"/>
    <col min="259" max="260" width="14.81640625" bestFit="1" customWidth="1"/>
    <col min="261" max="261" width="15" bestFit="1" customWidth="1"/>
    <col min="262" max="262" width="16.54296875" bestFit="1" customWidth="1"/>
    <col min="500" max="504" width="2.81640625" customWidth="1"/>
    <col min="505" max="505" width="68" customWidth="1"/>
    <col min="506" max="506" width="2.08984375" customWidth="1"/>
    <col min="507" max="509" width="16.81640625" customWidth="1"/>
    <col min="510" max="510" width="2.08984375" customWidth="1"/>
    <col min="511" max="511" width="13.81640625" customWidth="1"/>
    <col min="512" max="512" width="12.54296875" customWidth="1"/>
    <col min="513" max="513" width="13.81640625" customWidth="1"/>
    <col min="514" max="514" width="12" bestFit="1" customWidth="1"/>
    <col min="515" max="516" width="14.81640625" bestFit="1" customWidth="1"/>
    <col min="517" max="517" width="15" bestFit="1" customWidth="1"/>
    <col min="518" max="518" width="16.54296875" bestFit="1" customWidth="1"/>
    <col min="756" max="760" width="2.81640625" customWidth="1"/>
    <col min="761" max="761" width="68" customWidth="1"/>
    <col min="762" max="762" width="2.08984375" customWidth="1"/>
    <col min="763" max="765" width="16.81640625" customWidth="1"/>
    <col min="766" max="766" width="2.08984375" customWidth="1"/>
    <col min="767" max="767" width="13.81640625" customWidth="1"/>
    <col min="768" max="768" width="12.54296875" customWidth="1"/>
    <col min="769" max="769" width="13.81640625" customWidth="1"/>
    <col min="770" max="770" width="12" bestFit="1" customWidth="1"/>
    <col min="771" max="772" width="14.81640625" bestFit="1" customWidth="1"/>
    <col min="773" max="773" width="15" bestFit="1" customWidth="1"/>
    <col min="774" max="774" width="16.54296875" bestFit="1" customWidth="1"/>
    <col min="1012" max="1016" width="2.81640625" customWidth="1"/>
    <col min="1017" max="1017" width="68" customWidth="1"/>
    <col min="1018" max="1018" width="2.08984375" customWidth="1"/>
    <col min="1019" max="1021" width="16.81640625" customWidth="1"/>
    <col min="1022" max="1022" width="2.08984375" customWidth="1"/>
    <col min="1023" max="1023" width="13.81640625" customWidth="1"/>
    <col min="1024" max="1024" width="12.54296875" customWidth="1"/>
    <col min="1025" max="1025" width="13.81640625" customWidth="1"/>
    <col min="1026" max="1026" width="12" bestFit="1" customWidth="1"/>
    <col min="1027" max="1028" width="14.81640625" bestFit="1" customWidth="1"/>
    <col min="1029" max="1029" width="15" bestFit="1" customWidth="1"/>
    <col min="1030" max="1030" width="16.54296875" bestFit="1" customWidth="1"/>
    <col min="1268" max="1272" width="2.81640625" customWidth="1"/>
    <col min="1273" max="1273" width="68" customWidth="1"/>
    <col min="1274" max="1274" width="2.08984375" customWidth="1"/>
    <col min="1275" max="1277" width="16.81640625" customWidth="1"/>
    <col min="1278" max="1278" width="2.08984375" customWidth="1"/>
    <col min="1279" max="1279" width="13.81640625" customWidth="1"/>
    <col min="1280" max="1280" width="12.54296875" customWidth="1"/>
    <col min="1281" max="1281" width="13.81640625" customWidth="1"/>
    <col min="1282" max="1282" width="12" bestFit="1" customWidth="1"/>
    <col min="1283" max="1284" width="14.81640625" bestFit="1" customWidth="1"/>
    <col min="1285" max="1285" width="15" bestFit="1" customWidth="1"/>
    <col min="1286" max="1286" width="16.54296875" bestFit="1" customWidth="1"/>
    <col min="1524" max="1528" width="2.81640625" customWidth="1"/>
    <col min="1529" max="1529" width="68" customWidth="1"/>
    <col min="1530" max="1530" width="2.08984375" customWidth="1"/>
    <col min="1531" max="1533" width="16.81640625" customWidth="1"/>
    <col min="1534" max="1534" width="2.08984375" customWidth="1"/>
    <col min="1535" max="1535" width="13.81640625" customWidth="1"/>
    <col min="1536" max="1536" width="12.54296875" customWidth="1"/>
    <col min="1537" max="1537" width="13.81640625" customWidth="1"/>
    <col min="1538" max="1538" width="12" bestFit="1" customWidth="1"/>
    <col min="1539" max="1540" width="14.81640625" bestFit="1" customWidth="1"/>
    <col min="1541" max="1541" width="15" bestFit="1" customWidth="1"/>
    <col min="1542" max="1542" width="16.54296875" bestFit="1" customWidth="1"/>
    <col min="1780" max="1784" width="2.81640625" customWidth="1"/>
    <col min="1785" max="1785" width="68" customWidth="1"/>
    <col min="1786" max="1786" width="2.08984375" customWidth="1"/>
    <col min="1787" max="1789" width="16.81640625" customWidth="1"/>
    <col min="1790" max="1790" width="2.08984375" customWidth="1"/>
    <col min="1791" max="1791" width="13.81640625" customWidth="1"/>
    <col min="1792" max="1792" width="12.54296875" customWidth="1"/>
    <col min="1793" max="1793" width="13.81640625" customWidth="1"/>
    <col min="1794" max="1794" width="12" bestFit="1" customWidth="1"/>
    <col min="1795" max="1796" width="14.81640625" bestFit="1" customWidth="1"/>
    <col min="1797" max="1797" width="15" bestFit="1" customWidth="1"/>
    <col min="1798" max="1798" width="16.54296875" bestFit="1" customWidth="1"/>
    <col min="2036" max="2040" width="2.81640625" customWidth="1"/>
    <col min="2041" max="2041" width="68" customWidth="1"/>
    <col min="2042" max="2042" width="2.08984375" customWidth="1"/>
    <col min="2043" max="2045" width="16.81640625" customWidth="1"/>
    <col min="2046" max="2046" width="2.08984375" customWidth="1"/>
    <col min="2047" max="2047" width="13.81640625" customWidth="1"/>
    <col min="2048" max="2048" width="12.54296875" customWidth="1"/>
    <col min="2049" max="2049" width="13.81640625" customWidth="1"/>
    <col min="2050" max="2050" width="12" bestFit="1" customWidth="1"/>
    <col min="2051" max="2052" width="14.81640625" bestFit="1" customWidth="1"/>
    <col min="2053" max="2053" width="15" bestFit="1" customWidth="1"/>
    <col min="2054" max="2054" width="16.54296875" bestFit="1" customWidth="1"/>
    <col min="2292" max="2296" width="2.81640625" customWidth="1"/>
    <col min="2297" max="2297" width="68" customWidth="1"/>
    <col min="2298" max="2298" width="2.08984375" customWidth="1"/>
    <col min="2299" max="2301" width="16.81640625" customWidth="1"/>
    <col min="2302" max="2302" width="2.08984375" customWidth="1"/>
    <col min="2303" max="2303" width="13.81640625" customWidth="1"/>
    <col min="2304" max="2304" width="12.54296875" customWidth="1"/>
    <col min="2305" max="2305" width="13.81640625" customWidth="1"/>
    <col min="2306" max="2306" width="12" bestFit="1" customWidth="1"/>
    <col min="2307" max="2308" width="14.81640625" bestFit="1" customWidth="1"/>
    <col min="2309" max="2309" width="15" bestFit="1" customWidth="1"/>
    <col min="2310" max="2310" width="16.54296875" bestFit="1" customWidth="1"/>
    <col min="2548" max="2552" width="2.81640625" customWidth="1"/>
    <col min="2553" max="2553" width="68" customWidth="1"/>
    <col min="2554" max="2554" width="2.08984375" customWidth="1"/>
    <col min="2555" max="2557" width="16.81640625" customWidth="1"/>
    <col min="2558" max="2558" width="2.08984375" customWidth="1"/>
    <col min="2559" max="2559" width="13.81640625" customWidth="1"/>
    <col min="2560" max="2560" width="12.54296875" customWidth="1"/>
    <col min="2561" max="2561" width="13.81640625" customWidth="1"/>
    <col min="2562" max="2562" width="12" bestFit="1" customWidth="1"/>
    <col min="2563" max="2564" width="14.81640625" bestFit="1" customWidth="1"/>
    <col min="2565" max="2565" width="15" bestFit="1" customWidth="1"/>
    <col min="2566" max="2566" width="16.54296875" bestFit="1" customWidth="1"/>
    <col min="2804" max="2808" width="2.81640625" customWidth="1"/>
    <col min="2809" max="2809" width="68" customWidth="1"/>
    <col min="2810" max="2810" width="2.08984375" customWidth="1"/>
    <col min="2811" max="2813" width="16.81640625" customWidth="1"/>
    <col min="2814" max="2814" width="2.08984375" customWidth="1"/>
    <col min="2815" max="2815" width="13.81640625" customWidth="1"/>
    <col min="2816" max="2816" width="12.54296875" customWidth="1"/>
    <col min="2817" max="2817" width="13.81640625" customWidth="1"/>
    <col min="2818" max="2818" width="12" bestFit="1" customWidth="1"/>
    <col min="2819" max="2820" width="14.81640625" bestFit="1" customWidth="1"/>
    <col min="2821" max="2821" width="15" bestFit="1" customWidth="1"/>
    <col min="2822" max="2822" width="16.54296875" bestFit="1" customWidth="1"/>
    <col min="3060" max="3064" width="2.81640625" customWidth="1"/>
    <col min="3065" max="3065" width="68" customWidth="1"/>
    <col min="3066" max="3066" width="2.08984375" customWidth="1"/>
    <col min="3067" max="3069" width="16.81640625" customWidth="1"/>
    <col min="3070" max="3070" width="2.08984375" customWidth="1"/>
    <col min="3071" max="3071" width="13.81640625" customWidth="1"/>
    <col min="3072" max="3072" width="12.54296875" customWidth="1"/>
    <col min="3073" max="3073" width="13.81640625" customWidth="1"/>
    <col min="3074" max="3074" width="12" bestFit="1" customWidth="1"/>
    <col min="3075" max="3076" width="14.81640625" bestFit="1" customWidth="1"/>
    <col min="3077" max="3077" width="15" bestFit="1" customWidth="1"/>
    <col min="3078" max="3078" width="16.54296875" bestFit="1" customWidth="1"/>
    <col min="3316" max="3320" width="2.81640625" customWidth="1"/>
    <col min="3321" max="3321" width="68" customWidth="1"/>
    <col min="3322" max="3322" width="2.08984375" customWidth="1"/>
    <col min="3323" max="3325" width="16.81640625" customWidth="1"/>
    <col min="3326" max="3326" width="2.08984375" customWidth="1"/>
    <col min="3327" max="3327" width="13.81640625" customWidth="1"/>
    <col min="3328" max="3328" width="12.54296875" customWidth="1"/>
    <col min="3329" max="3329" width="13.81640625" customWidth="1"/>
    <col min="3330" max="3330" width="12" bestFit="1" customWidth="1"/>
    <col min="3331" max="3332" width="14.81640625" bestFit="1" customWidth="1"/>
    <col min="3333" max="3333" width="15" bestFit="1" customWidth="1"/>
    <col min="3334" max="3334" width="16.54296875" bestFit="1" customWidth="1"/>
    <col min="3572" max="3576" width="2.81640625" customWidth="1"/>
    <col min="3577" max="3577" width="68" customWidth="1"/>
    <col min="3578" max="3578" width="2.08984375" customWidth="1"/>
    <col min="3579" max="3581" width="16.81640625" customWidth="1"/>
    <col min="3582" max="3582" width="2.08984375" customWidth="1"/>
    <col min="3583" max="3583" width="13.81640625" customWidth="1"/>
    <col min="3584" max="3584" width="12.54296875" customWidth="1"/>
    <col min="3585" max="3585" width="13.81640625" customWidth="1"/>
    <col min="3586" max="3586" width="12" bestFit="1" customWidth="1"/>
    <col min="3587" max="3588" width="14.81640625" bestFit="1" customWidth="1"/>
    <col min="3589" max="3589" width="15" bestFit="1" customWidth="1"/>
    <col min="3590" max="3590" width="16.54296875" bestFit="1" customWidth="1"/>
    <col min="3828" max="3832" width="2.81640625" customWidth="1"/>
    <col min="3833" max="3833" width="68" customWidth="1"/>
    <col min="3834" max="3834" width="2.08984375" customWidth="1"/>
    <col min="3835" max="3837" width="16.81640625" customWidth="1"/>
    <col min="3838" max="3838" width="2.08984375" customWidth="1"/>
    <col min="3839" max="3839" width="13.81640625" customWidth="1"/>
    <col min="3840" max="3840" width="12.54296875" customWidth="1"/>
    <col min="3841" max="3841" width="13.81640625" customWidth="1"/>
    <col min="3842" max="3842" width="12" bestFit="1" customWidth="1"/>
    <col min="3843" max="3844" width="14.81640625" bestFit="1" customWidth="1"/>
    <col min="3845" max="3845" width="15" bestFit="1" customWidth="1"/>
    <col min="3846" max="3846" width="16.54296875" bestFit="1" customWidth="1"/>
    <col min="4084" max="4088" width="2.81640625" customWidth="1"/>
    <col min="4089" max="4089" width="68" customWidth="1"/>
    <col min="4090" max="4090" width="2.08984375" customWidth="1"/>
    <col min="4091" max="4093" width="16.81640625" customWidth="1"/>
    <col min="4094" max="4094" width="2.08984375" customWidth="1"/>
    <col min="4095" max="4095" width="13.81640625" customWidth="1"/>
    <col min="4096" max="4096" width="12.54296875" customWidth="1"/>
    <col min="4097" max="4097" width="13.81640625" customWidth="1"/>
    <col min="4098" max="4098" width="12" bestFit="1" customWidth="1"/>
    <col min="4099" max="4100" width="14.81640625" bestFit="1" customWidth="1"/>
    <col min="4101" max="4101" width="15" bestFit="1" customWidth="1"/>
    <col min="4102" max="4102" width="16.54296875" bestFit="1" customWidth="1"/>
    <col min="4340" max="4344" width="2.81640625" customWidth="1"/>
    <col min="4345" max="4345" width="68" customWidth="1"/>
    <col min="4346" max="4346" width="2.08984375" customWidth="1"/>
    <col min="4347" max="4349" width="16.81640625" customWidth="1"/>
    <col min="4350" max="4350" width="2.08984375" customWidth="1"/>
    <col min="4351" max="4351" width="13.81640625" customWidth="1"/>
    <col min="4352" max="4352" width="12.54296875" customWidth="1"/>
    <col min="4353" max="4353" width="13.81640625" customWidth="1"/>
    <col min="4354" max="4354" width="12" bestFit="1" customWidth="1"/>
    <col min="4355" max="4356" width="14.81640625" bestFit="1" customWidth="1"/>
    <col min="4357" max="4357" width="15" bestFit="1" customWidth="1"/>
    <col min="4358" max="4358" width="16.54296875" bestFit="1" customWidth="1"/>
    <col min="4596" max="4600" width="2.81640625" customWidth="1"/>
    <col min="4601" max="4601" width="68" customWidth="1"/>
    <col min="4602" max="4602" width="2.08984375" customWidth="1"/>
    <col min="4603" max="4605" width="16.81640625" customWidth="1"/>
    <col min="4606" max="4606" width="2.08984375" customWidth="1"/>
    <col min="4607" max="4607" width="13.81640625" customWidth="1"/>
    <col min="4608" max="4608" width="12.54296875" customWidth="1"/>
    <col min="4609" max="4609" width="13.81640625" customWidth="1"/>
    <col min="4610" max="4610" width="12" bestFit="1" customWidth="1"/>
    <col min="4611" max="4612" width="14.81640625" bestFit="1" customWidth="1"/>
    <col min="4613" max="4613" width="15" bestFit="1" customWidth="1"/>
    <col min="4614" max="4614" width="16.54296875" bestFit="1" customWidth="1"/>
    <col min="4852" max="4856" width="2.81640625" customWidth="1"/>
    <col min="4857" max="4857" width="68" customWidth="1"/>
    <col min="4858" max="4858" width="2.08984375" customWidth="1"/>
    <col min="4859" max="4861" width="16.81640625" customWidth="1"/>
    <col min="4862" max="4862" width="2.08984375" customWidth="1"/>
    <col min="4863" max="4863" width="13.81640625" customWidth="1"/>
    <col min="4864" max="4864" width="12.54296875" customWidth="1"/>
    <col min="4865" max="4865" width="13.81640625" customWidth="1"/>
    <col min="4866" max="4866" width="12" bestFit="1" customWidth="1"/>
    <col min="4867" max="4868" width="14.81640625" bestFit="1" customWidth="1"/>
    <col min="4869" max="4869" width="15" bestFit="1" customWidth="1"/>
    <col min="4870" max="4870" width="16.54296875" bestFit="1" customWidth="1"/>
    <col min="5108" max="5112" width="2.81640625" customWidth="1"/>
    <col min="5113" max="5113" width="68" customWidth="1"/>
    <col min="5114" max="5114" width="2.08984375" customWidth="1"/>
    <col min="5115" max="5117" width="16.81640625" customWidth="1"/>
    <col min="5118" max="5118" width="2.08984375" customWidth="1"/>
    <col min="5119" max="5119" width="13.81640625" customWidth="1"/>
    <col min="5120" max="5120" width="12.54296875" customWidth="1"/>
    <col min="5121" max="5121" width="13.81640625" customWidth="1"/>
    <col min="5122" max="5122" width="12" bestFit="1" customWidth="1"/>
    <col min="5123" max="5124" width="14.81640625" bestFit="1" customWidth="1"/>
    <col min="5125" max="5125" width="15" bestFit="1" customWidth="1"/>
    <col min="5126" max="5126" width="16.54296875" bestFit="1" customWidth="1"/>
    <col min="5364" max="5368" width="2.81640625" customWidth="1"/>
    <col min="5369" max="5369" width="68" customWidth="1"/>
    <col min="5370" max="5370" width="2.08984375" customWidth="1"/>
    <col min="5371" max="5373" width="16.81640625" customWidth="1"/>
    <col min="5374" max="5374" width="2.08984375" customWidth="1"/>
    <col min="5375" max="5375" width="13.81640625" customWidth="1"/>
    <col min="5376" max="5376" width="12.54296875" customWidth="1"/>
    <col min="5377" max="5377" width="13.81640625" customWidth="1"/>
    <col min="5378" max="5378" width="12" bestFit="1" customWidth="1"/>
    <col min="5379" max="5380" width="14.81640625" bestFit="1" customWidth="1"/>
    <col min="5381" max="5381" width="15" bestFit="1" customWidth="1"/>
    <col min="5382" max="5382" width="16.54296875" bestFit="1" customWidth="1"/>
    <col min="5620" max="5624" width="2.81640625" customWidth="1"/>
    <col min="5625" max="5625" width="68" customWidth="1"/>
    <col min="5626" max="5626" width="2.08984375" customWidth="1"/>
    <col min="5627" max="5629" width="16.81640625" customWidth="1"/>
    <col min="5630" max="5630" width="2.08984375" customWidth="1"/>
    <col min="5631" max="5631" width="13.81640625" customWidth="1"/>
    <col min="5632" max="5632" width="12.54296875" customWidth="1"/>
    <col min="5633" max="5633" width="13.81640625" customWidth="1"/>
    <col min="5634" max="5634" width="12" bestFit="1" customWidth="1"/>
    <col min="5635" max="5636" width="14.81640625" bestFit="1" customWidth="1"/>
    <col min="5637" max="5637" width="15" bestFit="1" customWidth="1"/>
    <col min="5638" max="5638" width="16.54296875" bestFit="1" customWidth="1"/>
    <col min="5876" max="5880" width="2.81640625" customWidth="1"/>
    <col min="5881" max="5881" width="68" customWidth="1"/>
    <col min="5882" max="5882" width="2.08984375" customWidth="1"/>
    <col min="5883" max="5885" width="16.81640625" customWidth="1"/>
    <col min="5886" max="5886" width="2.08984375" customWidth="1"/>
    <col min="5887" max="5887" width="13.81640625" customWidth="1"/>
    <col min="5888" max="5888" width="12.54296875" customWidth="1"/>
    <col min="5889" max="5889" width="13.81640625" customWidth="1"/>
    <col min="5890" max="5890" width="12" bestFit="1" customWidth="1"/>
    <col min="5891" max="5892" width="14.81640625" bestFit="1" customWidth="1"/>
    <col min="5893" max="5893" width="15" bestFit="1" customWidth="1"/>
    <col min="5894" max="5894" width="16.54296875" bestFit="1" customWidth="1"/>
    <col min="6132" max="6136" width="2.81640625" customWidth="1"/>
    <col min="6137" max="6137" width="68" customWidth="1"/>
    <col min="6138" max="6138" width="2.08984375" customWidth="1"/>
    <col min="6139" max="6141" width="16.81640625" customWidth="1"/>
    <col min="6142" max="6142" width="2.08984375" customWidth="1"/>
    <col min="6143" max="6143" width="13.81640625" customWidth="1"/>
    <col min="6144" max="6144" width="12.54296875" customWidth="1"/>
    <col min="6145" max="6145" width="13.81640625" customWidth="1"/>
    <col min="6146" max="6146" width="12" bestFit="1" customWidth="1"/>
    <col min="6147" max="6148" width="14.81640625" bestFit="1" customWidth="1"/>
    <col min="6149" max="6149" width="15" bestFit="1" customWidth="1"/>
    <col min="6150" max="6150" width="16.54296875" bestFit="1" customWidth="1"/>
    <col min="6388" max="6392" width="2.81640625" customWidth="1"/>
    <col min="6393" max="6393" width="68" customWidth="1"/>
    <col min="6394" max="6394" width="2.08984375" customWidth="1"/>
    <col min="6395" max="6397" width="16.81640625" customWidth="1"/>
    <col min="6398" max="6398" width="2.08984375" customWidth="1"/>
    <col min="6399" max="6399" width="13.81640625" customWidth="1"/>
    <col min="6400" max="6400" width="12.54296875" customWidth="1"/>
    <col min="6401" max="6401" width="13.81640625" customWidth="1"/>
    <col min="6402" max="6402" width="12" bestFit="1" customWidth="1"/>
    <col min="6403" max="6404" width="14.81640625" bestFit="1" customWidth="1"/>
    <col min="6405" max="6405" width="15" bestFit="1" customWidth="1"/>
    <col min="6406" max="6406" width="16.54296875" bestFit="1" customWidth="1"/>
    <col min="6644" max="6648" width="2.81640625" customWidth="1"/>
    <col min="6649" max="6649" width="68" customWidth="1"/>
    <col min="6650" max="6650" width="2.08984375" customWidth="1"/>
    <col min="6651" max="6653" width="16.81640625" customWidth="1"/>
    <col min="6654" max="6654" width="2.08984375" customWidth="1"/>
    <col min="6655" max="6655" width="13.81640625" customWidth="1"/>
    <col min="6656" max="6656" width="12.54296875" customWidth="1"/>
    <col min="6657" max="6657" width="13.81640625" customWidth="1"/>
    <col min="6658" max="6658" width="12" bestFit="1" customWidth="1"/>
    <col min="6659" max="6660" width="14.81640625" bestFit="1" customWidth="1"/>
    <col min="6661" max="6661" width="15" bestFit="1" customWidth="1"/>
    <col min="6662" max="6662" width="16.54296875" bestFit="1" customWidth="1"/>
    <col min="6900" max="6904" width="2.81640625" customWidth="1"/>
    <col min="6905" max="6905" width="68" customWidth="1"/>
    <col min="6906" max="6906" width="2.08984375" customWidth="1"/>
    <col min="6907" max="6909" width="16.81640625" customWidth="1"/>
    <col min="6910" max="6910" width="2.08984375" customWidth="1"/>
    <col min="6911" max="6911" width="13.81640625" customWidth="1"/>
    <col min="6912" max="6912" width="12.54296875" customWidth="1"/>
    <col min="6913" max="6913" width="13.81640625" customWidth="1"/>
    <col min="6914" max="6914" width="12" bestFit="1" customWidth="1"/>
    <col min="6915" max="6916" width="14.81640625" bestFit="1" customWidth="1"/>
    <col min="6917" max="6917" width="15" bestFit="1" customWidth="1"/>
    <col min="6918" max="6918" width="16.54296875" bestFit="1" customWidth="1"/>
    <col min="7156" max="7160" width="2.81640625" customWidth="1"/>
    <col min="7161" max="7161" width="68" customWidth="1"/>
    <col min="7162" max="7162" width="2.08984375" customWidth="1"/>
    <col min="7163" max="7165" width="16.81640625" customWidth="1"/>
    <col min="7166" max="7166" width="2.08984375" customWidth="1"/>
    <col min="7167" max="7167" width="13.81640625" customWidth="1"/>
    <col min="7168" max="7168" width="12.54296875" customWidth="1"/>
    <col min="7169" max="7169" width="13.81640625" customWidth="1"/>
    <col min="7170" max="7170" width="12" bestFit="1" customWidth="1"/>
    <col min="7171" max="7172" width="14.81640625" bestFit="1" customWidth="1"/>
    <col min="7173" max="7173" width="15" bestFit="1" customWidth="1"/>
    <col min="7174" max="7174" width="16.54296875" bestFit="1" customWidth="1"/>
    <col min="7412" max="7416" width="2.81640625" customWidth="1"/>
    <col min="7417" max="7417" width="68" customWidth="1"/>
    <col min="7418" max="7418" width="2.08984375" customWidth="1"/>
    <col min="7419" max="7421" width="16.81640625" customWidth="1"/>
    <col min="7422" max="7422" width="2.08984375" customWidth="1"/>
    <col min="7423" max="7423" width="13.81640625" customWidth="1"/>
    <col min="7424" max="7424" width="12.54296875" customWidth="1"/>
    <col min="7425" max="7425" width="13.81640625" customWidth="1"/>
    <col min="7426" max="7426" width="12" bestFit="1" customWidth="1"/>
    <col min="7427" max="7428" width="14.81640625" bestFit="1" customWidth="1"/>
    <col min="7429" max="7429" width="15" bestFit="1" customWidth="1"/>
    <col min="7430" max="7430" width="16.54296875" bestFit="1" customWidth="1"/>
    <col min="7668" max="7672" width="2.81640625" customWidth="1"/>
    <col min="7673" max="7673" width="68" customWidth="1"/>
    <col min="7674" max="7674" width="2.08984375" customWidth="1"/>
    <col min="7675" max="7677" width="16.81640625" customWidth="1"/>
    <col min="7678" max="7678" width="2.08984375" customWidth="1"/>
    <col min="7679" max="7679" width="13.81640625" customWidth="1"/>
    <col min="7680" max="7680" width="12.54296875" customWidth="1"/>
    <col min="7681" max="7681" width="13.81640625" customWidth="1"/>
    <col min="7682" max="7682" width="12" bestFit="1" customWidth="1"/>
    <col min="7683" max="7684" width="14.81640625" bestFit="1" customWidth="1"/>
    <col min="7685" max="7685" width="15" bestFit="1" customWidth="1"/>
    <col min="7686" max="7686" width="16.54296875" bestFit="1" customWidth="1"/>
    <col min="7924" max="7928" width="2.81640625" customWidth="1"/>
    <col min="7929" max="7929" width="68" customWidth="1"/>
    <col min="7930" max="7930" width="2.08984375" customWidth="1"/>
    <col min="7931" max="7933" width="16.81640625" customWidth="1"/>
    <col min="7934" max="7934" width="2.08984375" customWidth="1"/>
    <col min="7935" max="7935" width="13.81640625" customWidth="1"/>
    <col min="7936" max="7936" width="12.54296875" customWidth="1"/>
    <col min="7937" max="7937" width="13.81640625" customWidth="1"/>
    <col min="7938" max="7938" width="12" bestFit="1" customWidth="1"/>
    <col min="7939" max="7940" width="14.81640625" bestFit="1" customWidth="1"/>
    <col min="7941" max="7941" width="15" bestFit="1" customWidth="1"/>
    <col min="7942" max="7942" width="16.54296875" bestFit="1" customWidth="1"/>
    <col min="8180" max="8184" width="2.81640625" customWidth="1"/>
    <col min="8185" max="8185" width="68" customWidth="1"/>
    <col min="8186" max="8186" width="2.08984375" customWidth="1"/>
    <col min="8187" max="8189" width="16.81640625" customWidth="1"/>
    <col min="8190" max="8190" width="2.08984375" customWidth="1"/>
    <col min="8191" max="8191" width="13.81640625" customWidth="1"/>
    <col min="8192" max="8192" width="12.54296875" customWidth="1"/>
    <col min="8193" max="8193" width="13.81640625" customWidth="1"/>
    <col min="8194" max="8194" width="12" bestFit="1" customWidth="1"/>
    <col min="8195" max="8196" width="14.81640625" bestFit="1" customWidth="1"/>
    <col min="8197" max="8197" width="15" bestFit="1" customWidth="1"/>
    <col min="8198" max="8198" width="16.54296875" bestFit="1" customWidth="1"/>
    <col min="8436" max="8440" width="2.81640625" customWidth="1"/>
    <col min="8441" max="8441" width="68" customWidth="1"/>
    <col min="8442" max="8442" width="2.08984375" customWidth="1"/>
    <col min="8443" max="8445" width="16.81640625" customWidth="1"/>
    <col min="8446" max="8446" width="2.08984375" customWidth="1"/>
    <col min="8447" max="8447" width="13.81640625" customWidth="1"/>
    <col min="8448" max="8448" width="12.54296875" customWidth="1"/>
    <col min="8449" max="8449" width="13.81640625" customWidth="1"/>
    <col min="8450" max="8450" width="12" bestFit="1" customWidth="1"/>
    <col min="8451" max="8452" width="14.81640625" bestFit="1" customWidth="1"/>
    <col min="8453" max="8453" width="15" bestFit="1" customWidth="1"/>
    <col min="8454" max="8454" width="16.54296875" bestFit="1" customWidth="1"/>
    <col min="8692" max="8696" width="2.81640625" customWidth="1"/>
    <col min="8697" max="8697" width="68" customWidth="1"/>
    <col min="8698" max="8698" width="2.08984375" customWidth="1"/>
    <col min="8699" max="8701" width="16.81640625" customWidth="1"/>
    <col min="8702" max="8702" width="2.08984375" customWidth="1"/>
    <col min="8703" max="8703" width="13.81640625" customWidth="1"/>
    <col min="8704" max="8704" width="12.54296875" customWidth="1"/>
    <col min="8705" max="8705" width="13.81640625" customWidth="1"/>
    <col min="8706" max="8706" width="12" bestFit="1" customWidth="1"/>
    <col min="8707" max="8708" width="14.81640625" bestFit="1" customWidth="1"/>
    <col min="8709" max="8709" width="15" bestFit="1" customWidth="1"/>
    <col min="8710" max="8710" width="16.54296875" bestFit="1" customWidth="1"/>
    <col min="8948" max="8952" width="2.81640625" customWidth="1"/>
    <col min="8953" max="8953" width="68" customWidth="1"/>
    <col min="8954" max="8954" width="2.08984375" customWidth="1"/>
    <col min="8955" max="8957" width="16.81640625" customWidth="1"/>
    <col min="8958" max="8958" width="2.08984375" customWidth="1"/>
    <col min="8959" max="8959" width="13.81640625" customWidth="1"/>
    <col min="8960" max="8960" width="12.54296875" customWidth="1"/>
    <col min="8961" max="8961" width="13.81640625" customWidth="1"/>
    <col min="8962" max="8962" width="12" bestFit="1" customWidth="1"/>
    <col min="8963" max="8964" width="14.81640625" bestFit="1" customWidth="1"/>
    <col min="8965" max="8965" width="15" bestFit="1" customWidth="1"/>
    <col min="8966" max="8966" width="16.54296875" bestFit="1" customWidth="1"/>
    <col min="9204" max="9208" width="2.81640625" customWidth="1"/>
    <col min="9209" max="9209" width="68" customWidth="1"/>
    <col min="9210" max="9210" width="2.08984375" customWidth="1"/>
    <col min="9211" max="9213" width="16.81640625" customWidth="1"/>
    <col min="9214" max="9214" width="2.08984375" customWidth="1"/>
    <col min="9215" max="9215" width="13.81640625" customWidth="1"/>
    <col min="9216" max="9216" width="12.54296875" customWidth="1"/>
    <col min="9217" max="9217" width="13.81640625" customWidth="1"/>
    <col min="9218" max="9218" width="12" bestFit="1" customWidth="1"/>
    <col min="9219" max="9220" width="14.81640625" bestFit="1" customWidth="1"/>
    <col min="9221" max="9221" width="15" bestFit="1" customWidth="1"/>
    <col min="9222" max="9222" width="16.54296875" bestFit="1" customWidth="1"/>
    <col min="9460" max="9464" width="2.81640625" customWidth="1"/>
    <col min="9465" max="9465" width="68" customWidth="1"/>
    <col min="9466" max="9466" width="2.08984375" customWidth="1"/>
    <col min="9467" max="9469" width="16.81640625" customWidth="1"/>
    <col min="9470" max="9470" width="2.08984375" customWidth="1"/>
    <col min="9471" max="9471" width="13.81640625" customWidth="1"/>
    <col min="9472" max="9472" width="12.54296875" customWidth="1"/>
    <col min="9473" max="9473" width="13.81640625" customWidth="1"/>
    <col min="9474" max="9474" width="12" bestFit="1" customWidth="1"/>
    <col min="9475" max="9476" width="14.81640625" bestFit="1" customWidth="1"/>
    <col min="9477" max="9477" width="15" bestFit="1" customWidth="1"/>
    <col min="9478" max="9478" width="16.54296875" bestFit="1" customWidth="1"/>
    <col min="9716" max="9720" width="2.81640625" customWidth="1"/>
    <col min="9721" max="9721" width="68" customWidth="1"/>
    <col min="9722" max="9722" width="2.08984375" customWidth="1"/>
    <col min="9723" max="9725" width="16.81640625" customWidth="1"/>
    <col min="9726" max="9726" width="2.08984375" customWidth="1"/>
    <col min="9727" max="9727" width="13.81640625" customWidth="1"/>
    <col min="9728" max="9728" width="12.54296875" customWidth="1"/>
    <col min="9729" max="9729" width="13.81640625" customWidth="1"/>
    <col min="9730" max="9730" width="12" bestFit="1" customWidth="1"/>
    <col min="9731" max="9732" width="14.81640625" bestFit="1" customWidth="1"/>
    <col min="9733" max="9733" width="15" bestFit="1" customWidth="1"/>
    <col min="9734" max="9734" width="16.54296875" bestFit="1" customWidth="1"/>
    <col min="9972" max="9976" width="2.81640625" customWidth="1"/>
    <col min="9977" max="9977" width="68" customWidth="1"/>
    <col min="9978" max="9978" width="2.08984375" customWidth="1"/>
    <col min="9979" max="9981" width="16.81640625" customWidth="1"/>
    <col min="9982" max="9982" width="2.08984375" customWidth="1"/>
    <col min="9983" max="9983" width="13.81640625" customWidth="1"/>
    <col min="9984" max="9984" width="12.54296875" customWidth="1"/>
    <col min="9985" max="9985" width="13.81640625" customWidth="1"/>
    <col min="9986" max="9986" width="12" bestFit="1" customWidth="1"/>
    <col min="9987" max="9988" width="14.81640625" bestFit="1" customWidth="1"/>
    <col min="9989" max="9989" width="15" bestFit="1" customWidth="1"/>
    <col min="9990" max="9990" width="16.54296875" bestFit="1" customWidth="1"/>
    <col min="10228" max="10232" width="2.81640625" customWidth="1"/>
    <col min="10233" max="10233" width="68" customWidth="1"/>
    <col min="10234" max="10234" width="2.08984375" customWidth="1"/>
    <col min="10235" max="10237" width="16.81640625" customWidth="1"/>
    <col min="10238" max="10238" width="2.08984375" customWidth="1"/>
    <col min="10239" max="10239" width="13.81640625" customWidth="1"/>
    <col min="10240" max="10240" width="12.54296875" customWidth="1"/>
    <col min="10241" max="10241" width="13.81640625" customWidth="1"/>
    <col min="10242" max="10242" width="12" bestFit="1" customWidth="1"/>
    <col min="10243" max="10244" width="14.81640625" bestFit="1" customWidth="1"/>
    <col min="10245" max="10245" width="15" bestFit="1" customWidth="1"/>
    <col min="10246" max="10246" width="16.54296875" bestFit="1" customWidth="1"/>
    <col min="10484" max="10488" width="2.81640625" customWidth="1"/>
    <col min="10489" max="10489" width="68" customWidth="1"/>
    <col min="10490" max="10490" width="2.08984375" customWidth="1"/>
    <col min="10491" max="10493" width="16.81640625" customWidth="1"/>
    <col min="10494" max="10494" width="2.08984375" customWidth="1"/>
    <col min="10495" max="10495" width="13.81640625" customWidth="1"/>
    <col min="10496" max="10496" width="12.54296875" customWidth="1"/>
    <col min="10497" max="10497" width="13.81640625" customWidth="1"/>
    <col min="10498" max="10498" width="12" bestFit="1" customWidth="1"/>
    <col min="10499" max="10500" width="14.81640625" bestFit="1" customWidth="1"/>
    <col min="10501" max="10501" width="15" bestFit="1" customWidth="1"/>
    <col min="10502" max="10502" width="16.54296875" bestFit="1" customWidth="1"/>
    <col min="10740" max="10744" width="2.81640625" customWidth="1"/>
    <col min="10745" max="10745" width="68" customWidth="1"/>
    <col min="10746" max="10746" width="2.08984375" customWidth="1"/>
    <col min="10747" max="10749" width="16.81640625" customWidth="1"/>
    <col min="10750" max="10750" width="2.08984375" customWidth="1"/>
    <col min="10751" max="10751" width="13.81640625" customWidth="1"/>
    <col min="10752" max="10752" width="12.54296875" customWidth="1"/>
    <col min="10753" max="10753" width="13.81640625" customWidth="1"/>
    <col min="10754" max="10754" width="12" bestFit="1" customWidth="1"/>
    <col min="10755" max="10756" width="14.81640625" bestFit="1" customWidth="1"/>
    <col min="10757" max="10757" width="15" bestFit="1" customWidth="1"/>
    <col min="10758" max="10758" width="16.54296875" bestFit="1" customWidth="1"/>
    <col min="10996" max="11000" width="2.81640625" customWidth="1"/>
    <col min="11001" max="11001" width="68" customWidth="1"/>
    <col min="11002" max="11002" width="2.08984375" customWidth="1"/>
    <col min="11003" max="11005" width="16.81640625" customWidth="1"/>
    <col min="11006" max="11006" width="2.08984375" customWidth="1"/>
    <col min="11007" max="11007" width="13.81640625" customWidth="1"/>
    <col min="11008" max="11008" width="12.54296875" customWidth="1"/>
    <col min="11009" max="11009" width="13.81640625" customWidth="1"/>
    <col min="11010" max="11010" width="12" bestFit="1" customWidth="1"/>
    <col min="11011" max="11012" width="14.81640625" bestFit="1" customWidth="1"/>
    <col min="11013" max="11013" width="15" bestFit="1" customWidth="1"/>
    <col min="11014" max="11014" width="16.54296875" bestFit="1" customWidth="1"/>
    <col min="11252" max="11256" width="2.81640625" customWidth="1"/>
    <col min="11257" max="11257" width="68" customWidth="1"/>
    <col min="11258" max="11258" width="2.08984375" customWidth="1"/>
    <col min="11259" max="11261" width="16.81640625" customWidth="1"/>
    <col min="11262" max="11262" width="2.08984375" customWidth="1"/>
    <col min="11263" max="11263" width="13.81640625" customWidth="1"/>
    <col min="11264" max="11264" width="12.54296875" customWidth="1"/>
    <col min="11265" max="11265" width="13.81640625" customWidth="1"/>
    <col min="11266" max="11266" width="12" bestFit="1" customWidth="1"/>
    <col min="11267" max="11268" width="14.81640625" bestFit="1" customWidth="1"/>
    <col min="11269" max="11269" width="15" bestFit="1" customWidth="1"/>
    <col min="11270" max="11270" width="16.54296875" bestFit="1" customWidth="1"/>
    <col min="11508" max="11512" width="2.81640625" customWidth="1"/>
    <col min="11513" max="11513" width="68" customWidth="1"/>
    <col min="11514" max="11514" width="2.08984375" customWidth="1"/>
    <col min="11515" max="11517" width="16.81640625" customWidth="1"/>
    <col min="11518" max="11518" width="2.08984375" customWidth="1"/>
    <col min="11519" max="11519" width="13.81640625" customWidth="1"/>
    <col min="11520" max="11520" width="12.54296875" customWidth="1"/>
    <col min="11521" max="11521" width="13.81640625" customWidth="1"/>
    <col min="11522" max="11522" width="12" bestFit="1" customWidth="1"/>
    <col min="11523" max="11524" width="14.81640625" bestFit="1" customWidth="1"/>
    <col min="11525" max="11525" width="15" bestFit="1" customWidth="1"/>
    <col min="11526" max="11526" width="16.54296875" bestFit="1" customWidth="1"/>
    <col min="11764" max="11768" width="2.81640625" customWidth="1"/>
    <col min="11769" max="11769" width="68" customWidth="1"/>
    <col min="11770" max="11770" width="2.08984375" customWidth="1"/>
    <col min="11771" max="11773" width="16.81640625" customWidth="1"/>
    <col min="11774" max="11774" width="2.08984375" customWidth="1"/>
    <col min="11775" max="11775" width="13.81640625" customWidth="1"/>
    <col min="11776" max="11776" width="12.54296875" customWidth="1"/>
    <col min="11777" max="11777" width="13.81640625" customWidth="1"/>
    <col min="11778" max="11778" width="12" bestFit="1" customWidth="1"/>
    <col min="11779" max="11780" width="14.81640625" bestFit="1" customWidth="1"/>
    <col min="11781" max="11781" width="15" bestFit="1" customWidth="1"/>
    <col min="11782" max="11782" width="16.54296875" bestFit="1" customWidth="1"/>
    <col min="12020" max="12024" width="2.81640625" customWidth="1"/>
    <col min="12025" max="12025" width="68" customWidth="1"/>
    <col min="12026" max="12026" width="2.08984375" customWidth="1"/>
    <col min="12027" max="12029" width="16.81640625" customWidth="1"/>
    <col min="12030" max="12030" width="2.08984375" customWidth="1"/>
    <col min="12031" max="12031" width="13.81640625" customWidth="1"/>
    <col min="12032" max="12032" width="12.54296875" customWidth="1"/>
    <col min="12033" max="12033" width="13.81640625" customWidth="1"/>
    <col min="12034" max="12034" width="12" bestFit="1" customWidth="1"/>
    <col min="12035" max="12036" width="14.81640625" bestFit="1" customWidth="1"/>
    <col min="12037" max="12037" width="15" bestFit="1" customWidth="1"/>
    <col min="12038" max="12038" width="16.54296875" bestFit="1" customWidth="1"/>
    <col min="12276" max="12280" width="2.81640625" customWidth="1"/>
    <col min="12281" max="12281" width="68" customWidth="1"/>
    <col min="12282" max="12282" width="2.08984375" customWidth="1"/>
    <col min="12283" max="12285" width="16.81640625" customWidth="1"/>
    <col min="12286" max="12286" width="2.08984375" customWidth="1"/>
    <col min="12287" max="12287" width="13.81640625" customWidth="1"/>
    <col min="12288" max="12288" width="12.54296875" customWidth="1"/>
    <col min="12289" max="12289" width="13.81640625" customWidth="1"/>
    <col min="12290" max="12290" width="12" bestFit="1" customWidth="1"/>
    <col min="12291" max="12292" width="14.81640625" bestFit="1" customWidth="1"/>
    <col min="12293" max="12293" width="15" bestFit="1" customWidth="1"/>
    <col min="12294" max="12294" width="16.54296875" bestFit="1" customWidth="1"/>
    <col min="12532" max="12536" width="2.81640625" customWidth="1"/>
    <col min="12537" max="12537" width="68" customWidth="1"/>
    <col min="12538" max="12538" width="2.08984375" customWidth="1"/>
    <col min="12539" max="12541" width="16.81640625" customWidth="1"/>
    <col min="12542" max="12542" width="2.08984375" customWidth="1"/>
    <col min="12543" max="12543" width="13.81640625" customWidth="1"/>
    <col min="12544" max="12544" width="12.54296875" customWidth="1"/>
    <col min="12545" max="12545" width="13.81640625" customWidth="1"/>
    <col min="12546" max="12546" width="12" bestFit="1" customWidth="1"/>
    <col min="12547" max="12548" width="14.81640625" bestFit="1" customWidth="1"/>
    <col min="12549" max="12549" width="15" bestFit="1" customWidth="1"/>
    <col min="12550" max="12550" width="16.54296875" bestFit="1" customWidth="1"/>
    <col min="12788" max="12792" width="2.81640625" customWidth="1"/>
    <col min="12793" max="12793" width="68" customWidth="1"/>
    <col min="12794" max="12794" width="2.08984375" customWidth="1"/>
    <col min="12795" max="12797" width="16.81640625" customWidth="1"/>
    <col min="12798" max="12798" width="2.08984375" customWidth="1"/>
    <col min="12799" max="12799" width="13.81640625" customWidth="1"/>
    <col min="12800" max="12800" width="12.54296875" customWidth="1"/>
    <col min="12801" max="12801" width="13.81640625" customWidth="1"/>
    <col min="12802" max="12802" width="12" bestFit="1" customWidth="1"/>
    <col min="12803" max="12804" width="14.81640625" bestFit="1" customWidth="1"/>
    <col min="12805" max="12805" width="15" bestFit="1" customWidth="1"/>
    <col min="12806" max="12806" width="16.54296875" bestFit="1" customWidth="1"/>
    <col min="13044" max="13048" width="2.81640625" customWidth="1"/>
    <col min="13049" max="13049" width="68" customWidth="1"/>
    <col min="13050" max="13050" width="2.08984375" customWidth="1"/>
    <col min="13051" max="13053" width="16.81640625" customWidth="1"/>
    <col min="13054" max="13054" width="2.08984375" customWidth="1"/>
    <col min="13055" max="13055" width="13.81640625" customWidth="1"/>
    <col min="13056" max="13056" width="12.54296875" customWidth="1"/>
    <col min="13057" max="13057" width="13.81640625" customWidth="1"/>
    <col min="13058" max="13058" width="12" bestFit="1" customWidth="1"/>
    <col min="13059" max="13060" width="14.81640625" bestFit="1" customWidth="1"/>
    <col min="13061" max="13061" width="15" bestFit="1" customWidth="1"/>
    <col min="13062" max="13062" width="16.54296875" bestFit="1" customWidth="1"/>
    <col min="13300" max="13304" width="2.81640625" customWidth="1"/>
    <col min="13305" max="13305" width="68" customWidth="1"/>
    <col min="13306" max="13306" width="2.08984375" customWidth="1"/>
    <col min="13307" max="13309" width="16.81640625" customWidth="1"/>
    <col min="13310" max="13310" width="2.08984375" customWidth="1"/>
    <col min="13311" max="13311" width="13.81640625" customWidth="1"/>
    <col min="13312" max="13312" width="12.54296875" customWidth="1"/>
    <col min="13313" max="13313" width="13.81640625" customWidth="1"/>
    <col min="13314" max="13314" width="12" bestFit="1" customWidth="1"/>
    <col min="13315" max="13316" width="14.81640625" bestFit="1" customWidth="1"/>
    <col min="13317" max="13317" width="15" bestFit="1" customWidth="1"/>
    <col min="13318" max="13318" width="16.54296875" bestFit="1" customWidth="1"/>
    <col min="13556" max="13560" width="2.81640625" customWidth="1"/>
    <col min="13561" max="13561" width="68" customWidth="1"/>
    <col min="13562" max="13562" width="2.08984375" customWidth="1"/>
    <col min="13563" max="13565" width="16.81640625" customWidth="1"/>
    <col min="13566" max="13566" width="2.08984375" customWidth="1"/>
    <col min="13567" max="13567" width="13.81640625" customWidth="1"/>
    <col min="13568" max="13568" width="12.54296875" customWidth="1"/>
    <col min="13569" max="13569" width="13.81640625" customWidth="1"/>
    <col min="13570" max="13570" width="12" bestFit="1" customWidth="1"/>
    <col min="13571" max="13572" width="14.81640625" bestFit="1" customWidth="1"/>
    <col min="13573" max="13573" width="15" bestFit="1" customWidth="1"/>
    <col min="13574" max="13574" width="16.54296875" bestFit="1" customWidth="1"/>
    <col min="13812" max="13816" width="2.81640625" customWidth="1"/>
    <col min="13817" max="13817" width="68" customWidth="1"/>
    <col min="13818" max="13818" width="2.08984375" customWidth="1"/>
    <col min="13819" max="13821" width="16.81640625" customWidth="1"/>
    <col min="13822" max="13822" width="2.08984375" customWidth="1"/>
    <col min="13823" max="13823" width="13.81640625" customWidth="1"/>
    <col min="13824" max="13824" width="12.54296875" customWidth="1"/>
    <col min="13825" max="13825" width="13.81640625" customWidth="1"/>
    <col min="13826" max="13826" width="12" bestFit="1" customWidth="1"/>
    <col min="13827" max="13828" width="14.81640625" bestFit="1" customWidth="1"/>
    <col min="13829" max="13829" width="15" bestFit="1" customWidth="1"/>
    <col min="13830" max="13830" width="16.54296875" bestFit="1" customWidth="1"/>
    <col min="14068" max="14072" width="2.81640625" customWidth="1"/>
    <col min="14073" max="14073" width="68" customWidth="1"/>
    <col min="14074" max="14074" width="2.08984375" customWidth="1"/>
    <col min="14075" max="14077" width="16.81640625" customWidth="1"/>
    <col min="14078" max="14078" width="2.08984375" customWidth="1"/>
    <col min="14079" max="14079" width="13.81640625" customWidth="1"/>
    <col min="14080" max="14080" width="12.54296875" customWidth="1"/>
    <col min="14081" max="14081" width="13.81640625" customWidth="1"/>
    <col min="14082" max="14082" width="12" bestFit="1" customWidth="1"/>
    <col min="14083" max="14084" width="14.81640625" bestFit="1" customWidth="1"/>
    <col min="14085" max="14085" width="15" bestFit="1" customWidth="1"/>
    <col min="14086" max="14086" width="16.54296875" bestFit="1" customWidth="1"/>
    <col min="14324" max="14328" width="2.81640625" customWidth="1"/>
    <col min="14329" max="14329" width="68" customWidth="1"/>
    <col min="14330" max="14330" width="2.08984375" customWidth="1"/>
    <col min="14331" max="14333" width="16.81640625" customWidth="1"/>
    <col min="14334" max="14334" width="2.08984375" customWidth="1"/>
    <col min="14335" max="14335" width="13.81640625" customWidth="1"/>
    <col min="14336" max="14336" width="12.54296875" customWidth="1"/>
    <col min="14337" max="14337" width="13.81640625" customWidth="1"/>
    <col min="14338" max="14338" width="12" bestFit="1" customWidth="1"/>
    <col min="14339" max="14340" width="14.81640625" bestFit="1" customWidth="1"/>
    <col min="14341" max="14341" width="15" bestFit="1" customWidth="1"/>
    <col min="14342" max="14342" width="16.54296875" bestFit="1" customWidth="1"/>
    <col min="14580" max="14584" width="2.81640625" customWidth="1"/>
    <col min="14585" max="14585" width="68" customWidth="1"/>
    <col min="14586" max="14586" width="2.08984375" customWidth="1"/>
    <col min="14587" max="14589" width="16.81640625" customWidth="1"/>
    <col min="14590" max="14590" width="2.08984375" customWidth="1"/>
    <col min="14591" max="14591" width="13.81640625" customWidth="1"/>
    <col min="14592" max="14592" width="12.54296875" customWidth="1"/>
    <col min="14593" max="14593" width="13.81640625" customWidth="1"/>
    <col min="14594" max="14594" width="12" bestFit="1" customWidth="1"/>
    <col min="14595" max="14596" width="14.81640625" bestFit="1" customWidth="1"/>
    <col min="14597" max="14597" width="15" bestFit="1" customWidth="1"/>
    <col min="14598" max="14598" width="16.54296875" bestFit="1" customWidth="1"/>
    <col min="14836" max="14840" width="2.81640625" customWidth="1"/>
    <col min="14841" max="14841" width="68" customWidth="1"/>
    <col min="14842" max="14842" width="2.08984375" customWidth="1"/>
    <col min="14843" max="14845" width="16.81640625" customWidth="1"/>
    <col min="14846" max="14846" width="2.08984375" customWidth="1"/>
    <col min="14847" max="14847" width="13.81640625" customWidth="1"/>
    <col min="14848" max="14848" width="12.54296875" customWidth="1"/>
    <col min="14849" max="14849" width="13.81640625" customWidth="1"/>
    <col min="14850" max="14850" width="12" bestFit="1" customWidth="1"/>
    <col min="14851" max="14852" width="14.81640625" bestFit="1" customWidth="1"/>
    <col min="14853" max="14853" width="15" bestFit="1" customWidth="1"/>
    <col min="14854" max="14854" width="16.54296875" bestFit="1" customWidth="1"/>
    <col min="15092" max="15096" width="2.81640625" customWidth="1"/>
    <col min="15097" max="15097" width="68" customWidth="1"/>
    <col min="15098" max="15098" width="2.08984375" customWidth="1"/>
    <col min="15099" max="15101" width="16.81640625" customWidth="1"/>
    <col min="15102" max="15102" width="2.08984375" customWidth="1"/>
    <col min="15103" max="15103" width="13.81640625" customWidth="1"/>
    <col min="15104" max="15104" width="12.54296875" customWidth="1"/>
    <col min="15105" max="15105" width="13.81640625" customWidth="1"/>
    <col min="15106" max="15106" width="12" bestFit="1" customWidth="1"/>
    <col min="15107" max="15108" width="14.81640625" bestFit="1" customWidth="1"/>
    <col min="15109" max="15109" width="15" bestFit="1" customWidth="1"/>
    <col min="15110" max="15110" width="16.54296875" bestFit="1" customWidth="1"/>
    <col min="15348" max="15352" width="2.81640625" customWidth="1"/>
    <col min="15353" max="15353" width="68" customWidth="1"/>
    <col min="15354" max="15354" width="2.08984375" customWidth="1"/>
    <col min="15355" max="15357" width="16.81640625" customWidth="1"/>
    <col min="15358" max="15358" width="2.08984375" customWidth="1"/>
    <col min="15359" max="15359" width="13.81640625" customWidth="1"/>
    <col min="15360" max="15360" width="12.54296875" customWidth="1"/>
    <col min="15361" max="15361" width="13.81640625" customWidth="1"/>
    <col min="15362" max="15362" width="12" bestFit="1" customWidth="1"/>
    <col min="15363" max="15364" width="14.81640625" bestFit="1" customWidth="1"/>
    <col min="15365" max="15365" width="15" bestFit="1" customWidth="1"/>
    <col min="15366" max="15366" width="16.54296875" bestFit="1" customWidth="1"/>
    <col min="15604" max="15608" width="2.81640625" customWidth="1"/>
    <col min="15609" max="15609" width="68" customWidth="1"/>
    <col min="15610" max="15610" width="2.08984375" customWidth="1"/>
    <col min="15611" max="15613" width="16.81640625" customWidth="1"/>
    <col min="15614" max="15614" width="2.08984375" customWidth="1"/>
    <col min="15615" max="15615" width="13.81640625" customWidth="1"/>
    <col min="15616" max="15616" width="12.54296875" customWidth="1"/>
    <col min="15617" max="15617" width="13.81640625" customWidth="1"/>
    <col min="15618" max="15618" width="12" bestFit="1" customWidth="1"/>
    <col min="15619" max="15620" width="14.81640625" bestFit="1" customWidth="1"/>
    <col min="15621" max="15621" width="15" bestFit="1" customWidth="1"/>
    <col min="15622" max="15622" width="16.54296875" bestFit="1" customWidth="1"/>
    <col min="15860" max="15864" width="2.81640625" customWidth="1"/>
    <col min="15865" max="15865" width="68" customWidth="1"/>
    <col min="15866" max="15866" width="2.08984375" customWidth="1"/>
    <col min="15867" max="15869" width="16.81640625" customWidth="1"/>
    <col min="15870" max="15870" width="2.08984375" customWidth="1"/>
    <col min="15871" max="15871" width="13.81640625" customWidth="1"/>
    <col min="15872" max="15872" width="12.54296875" customWidth="1"/>
    <col min="15873" max="15873" width="13.81640625" customWidth="1"/>
    <col min="15874" max="15874" width="12" bestFit="1" customWidth="1"/>
    <col min="15875" max="15876" width="14.81640625" bestFit="1" customWidth="1"/>
    <col min="15877" max="15877" width="15" bestFit="1" customWidth="1"/>
    <col min="15878" max="15878" width="16.54296875" bestFit="1" customWidth="1"/>
    <col min="16116" max="16120" width="2.81640625" customWidth="1"/>
    <col min="16121" max="16121" width="68" customWidth="1"/>
    <col min="16122" max="16122" width="2.08984375" customWidth="1"/>
    <col min="16123" max="16125" width="16.81640625" customWidth="1"/>
    <col min="16126" max="16126" width="2.08984375" customWidth="1"/>
    <col min="16127" max="16127" width="13.81640625" customWidth="1"/>
    <col min="16128" max="16128" width="12.54296875" customWidth="1"/>
    <col min="16129" max="16129" width="13.81640625" customWidth="1"/>
    <col min="16130" max="16130" width="12" bestFit="1" customWidth="1"/>
    <col min="16131" max="16132" width="14.81640625" bestFit="1" customWidth="1"/>
    <col min="16133" max="16133" width="15" bestFit="1" customWidth="1"/>
    <col min="16134" max="16134" width="16.54296875" bestFit="1" customWidth="1"/>
  </cols>
  <sheetData>
    <row r="1" spans="1:34" ht="45.75" customHeight="1">
      <c r="A1" s="35" t="s">
        <v>90</v>
      </c>
      <c r="B1" s="35" t="s">
        <v>13</v>
      </c>
      <c r="C1" s="24">
        <v>42248</v>
      </c>
      <c r="D1" s="24">
        <v>42339</v>
      </c>
      <c r="E1" s="24">
        <v>42430</v>
      </c>
      <c r="F1" s="24">
        <v>42522</v>
      </c>
      <c r="G1" s="24">
        <v>42614</v>
      </c>
      <c r="H1" s="24">
        <v>42705</v>
      </c>
      <c r="I1" s="24">
        <v>42795</v>
      </c>
      <c r="J1" s="24">
        <v>42887</v>
      </c>
      <c r="K1" s="24">
        <v>42979</v>
      </c>
      <c r="L1" s="24">
        <v>43070</v>
      </c>
      <c r="M1" s="24">
        <v>43160</v>
      </c>
      <c r="N1" s="24">
        <v>43252</v>
      </c>
      <c r="O1" s="24">
        <v>43344</v>
      </c>
      <c r="P1" s="24">
        <v>43435</v>
      </c>
      <c r="Q1" s="24">
        <v>43525</v>
      </c>
      <c r="R1" s="24">
        <v>43617</v>
      </c>
      <c r="S1" s="24">
        <v>43709</v>
      </c>
      <c r="T1" s="24">
        <v>43800</v>
      </c>
      <c r="U1" s="24">
        <v>43891</v>
      </c>
      <c r="V1" s="24">
        <v>43983</v>
      </c>
      <c r="W1" s="24">
        <v>44075</v>
      </c>
      <c r="X1" s="24">
        <v>44166</v>
      </c>
      <c r="Y1" s="24">
        <v>44256</v>
      </c>
      <c r="Z1" s="24">
        <v>44348</v>
      </c>
      <c r="AA1" s="24">
        <v>44440</v>
      </c>
      <c r="AB1" s="24">
        <v>44531</v>
      </c>
      <c r="AC1" s="24">
        <v>44621</v>
      </c>
      <c r="AD1" s="24">
        <v>44713</v>
      </c>
      <c r="AE1" s="24">
        <v>44805</v>
      </c>
      <c r="AF1" s="24">
        <v>44896</v>
      </c>
      <c r="AG1" s="24">
        <v>44986</v>
      </c>
      <c r="AH1" s="24">
        <v>45078</v>
      </c>
    </row>
    <row r="2" spans="1:34" ht="15" customHeight="1">
      <c r="A2" s="214" t="s">
        <v>477</v>
      </c>
      <c r="B2" s="122" t="s">
        <v>45</v>
      </c>
      <c r="C2" s="125">
        <v>13088049219</v>
      </c>
      <c r="D2" s="125">
        <v>9003544</v>
      </c>
      <c r="E2" s="125">
        <v>11018202721</v>
      </c>
      <c r="F2" s="125">
        <v>3625578515</v>
      </c>
      <c r="G2" s="125">
        <v>6147363689</v>
      </c>
      <c r="H2" s="125">
        <v>8304800</v>
      </c>
      <c r="I2" s="125">
        <v>3670367</v>
      </c>
      <c r="J2" s="125">
        <v>5214071</v>
      </c>
      <c r="K2" s="125">
        <v>5731307</v>
      </c>
      <c r="L2" s="125">
        <v>7707123</v>
      </c>
      <c r="M2" s="125">
        <v>6030033</v>
      </c>
      <c r="N2" s="125">
        <v>5562769</v>
      </c>
      <c r="O2" s="125">
        <v>5752681</v>
      </c>
      <c r="P2" s="125">
        <v>7259744</v>
      </c>
      <c r="Q2" s="125">
        <v>6501486</v>
      </c>
      <c r="R2" s="125">
        <v>10469518</v>
      </c>
      <c r="S2" s="125">
        <v>3402358</v>
      </c>
      <c r="T2" s="125">
        <v>5281935</v>
      </c>
      <c r="U2" s="125">
        <v>15726597</v>
      </c>
      <c r="V2" s="125">
        <v>7898234</v>
      </c>
      <c r="W2" s="125">
        <v>1746893</v>
      </c>
      <c r="X2" s="125">
        <v>3701829</v>
      </c>
      <c r="Y2" s="125">
        <v>5200231</v>
      </c>
      <c r="Z2" s="125">
        <v>3770212</v>
      </c>
      <c r="AA2" s="125">
        <v>3576590</v>
      </c>
      <c r="AB2" s="125">
        <v>5404325</v>
      </c>
      <c r="AC2" s="125">
        <v>3580242</v>
      </c>
      <c r="AD2" s="125">
        <v>6110582</v>
      </c>
      <c r="AE2" s="125">
        <v>12374807</v>
      </c>
      <c r="AF2" s="125">
        <v>10007505</v>
      </c>
      <c r="AG2" s="125">
        <v>10781581</v>
      </c>
      <c r="AH2" s="125">
        <v>32846317</v>
      </c>
    </row>
    <row r="3" spans="1:34" ht="15" hidden="1" customHeight="1">
      <c r="A3" s="214" t="s">
        <v>486</v>
      </c>
      <c r="B3" s="122" t="s">
        <v>46</v>
      </c>
      <c r="C3" s="125">
        <v>0</v>
      </c>
      <c r="D3" s="125"/>
      <c r="E3" s="125">
        <v>0</v>
      </c>
      <c r="F3" s="125">
        <v>0</v>
      </c>
      <c r="G3" s="125">
        <v>0</v>
      </c>
      <c r="H3" s="125">
        <v>0</v>
      </c>
      <c r="I3" s="125">
        <v>0</v>
      </c>
      <c r="J3" s="125">
        <v>0</v>
      </c>
      <c r="K3" s="125">
        <v>0</v>
      </c>
      <c r="L3" s="125">
        <v>0</v>
      </c>
      <c r="M3" s="125">
        <v>0</v>
      </c>
      <c r="N3" s="125">
        <v>0</v>
      </c>
      <c r="O3" s="125">
        <v>0</v>
      </c>
      <c r="P3" s="125">
        <v>0</v>
      </c>
      <c r="Q3" s="125">
        <v>0</v>
      </c>
      <c r="R3" s="125">
        <v>0</v>
      </c>
      <c r="S3" s="125">
        <v>0</v>
      </c>
      <c r="T3" s="125">
        <v>0</v>
      </c>
      <c r="U3" s="125">
        <v>0</v>
      </c>
      <c r="V3" s="125">
        <v>0</v>
      </c>
      <c r="W3" s="125">
        <v>0</v>
      </c>
      <c r="X3" s="125" t="e">
        <v>#N/A</v>
      </c>
      <c r="Y3" s="125"/>
      <c r="Z3" s="125"/>
      <c r="AA3" s="125"/>
      <c r="AB3" s="125" t="e">
        <v>#N/A</v>
      </c>
      <c r="AC3" s="125" t="e">
        <v>#N/A</v>
      </c>
      <c r="AD3" s="125" t="e">
        <v>#N/A</v>
      </c>
      <c r="AE3" s="125" t="e">
        <v>#N/A</v>
      </c>
      <c r="AF3" s="125" t="e">
        <v>#N/A</v>
      </c>
      <c r="AG3" s="125">
        <v>0</v>
      </c>
      <c r="AH3" s="125" t="e">
        <v>#N/A</v>
      </c>
    </row>
    <row r="4" spans="1:34" ht="15" customHeight="1">
      <c r="A4" s="214" t="s">
        <v>478</v>
      </c>
      <c r="B4" s="122" t="s">
        <v>47</v>
      </c>
      <c r="C4" s="125">
        <v>10033557</v>
      </c>
      <c r="D4" s="125">
        <v>12043</v>
      </c>
      <c r="E4" s="125">
        <v>11972844</v>
      </c>
      <c r="F4" s="125">
        <v>10615736</v>
      </c>
      <c r="G4" s="125">
        <v>13733841</v>
      </c>
      <c r="H4" s="125">
        <v>9611</v>
      </c>
      <c r="I4" s="125">
        <v>9611</v>
      </c>
      <c r="J4" s="125">
        <v>9611</v>
      </c>
      <c r="K4" s="125">
        <v>7603</v>
      </c>
      <c r="L4" s="125">
        <v>8243</v>
      </c>
      <c r="M4" s="125">
        <v>7643</v>
      </c>
      <c r="N4" s="125">
        <v>4843</v>
      </c>
      <c r="O4" s="125">
        <v>8243</v>
      </c>
      <c r="P4" s="125">
        <v>12003</v>
      </c>
      <c r="Q4" s="125">
        <v>30075</v>
      </c>
      <c r="R4" s="125">
        <v>22901</v>
      </c>
      <c r="S4" s="125">
        <v>20575</v>
      </c>
      <c r="T4" s="125">
        <v>18218</v>
      </c>
      <c r="U4" s="125">
        <v>10881</v>
      </c>
      <c r="V4" s="125">
        <v>11236</v>
      </c>
      <c r="W4" s="125">
        <v>11741</v>
      </c>
      <c r="X4" s="125">
        <v>347010</v>
      </c>
      <c r="Y4" s="125">
        <v>355636</v>
      </c>
      <c r="Z4" s="125">
        <v>201470</v>
      </c>
      <c r="AA4" s="125">
        <v>245259</v>
      </c>
      <c r="AB4" s="125">
        <v>134980</v>
      </c>
      <c r="AC4" s="125">
        <v>448429</v>
      </c>
      <c r="AD4" s="125">
        <v>210052</v>
      </c>
      <c r="AE4" s="125">
        <v>206278</v>
      </c>
      <c r="AF4" s="125">
        <v>604120</v>
      </c>
      <c r="AG4" s="125">
        <v>942642</v>
      </c>
      <c r="AH4" s="125">
        <v>436040</v>
      </c>
    </row>
    <row r="5" spans="1:34" ht="15" customHeight="1">
      <c r="A5" s="214" t="s">
        <v>479</v>
      </c>
      <c r="B5" s="122" t="s">
        <v>48</v>
      </c>
      <c r="C5" s="125">
        <v>213777185044</v>
      </c>
      <c r="D5" s="125">
        <v>261379751</v>
      </c>
      <c r="E5" s="125">
        <v>221654589877.03943</v>
      </c>
      <c r="F5" s="125">
        <v>240715625966.72238</v>
      </c>
      <c r="G5" s="125">
        <v>252023406247</v>
      </c>
      <c r="H5" s="125">
        <v>270931561</v>
      </c>
      <c r="I5" s="125">
        <v>276562433</v>
      </c>
      <c r="J5" s="125">
        <v>244994517</v>
      </c>
      <c r="K5" s="125">
        <v>245390280</v>
      </c>
      <c r="L5" s="125">
        <v>286078055</v>
      </c>
      <c r="M5" s="125">
        <v>282706579</v>
      </c>
      <c r="N5" s="125">
        <v>283961767</v>
      </c>
      <c r="O5" s="125">
        <v>300838886</v>
      </c>
      <c r="P5" s="125">
        <v>338194428</v>
      </c>
      <c r="Q5" s="125">
        <v>330190619</v>
      </c>
      <c r="R5" s="125">
        <v>336111889</v>
      </c>
      <c r="S5" s="125">
        <v>352569078</v>
      </c>
      <c r="T5" s="125">
        <v>388066565</v>
      </c>
      <c r="U5" s="125">
        <v>368428532</v>
      </c>
      <c r="V5" s="125">
        <v>304142493</v>
      </c>
      <c r="W5" s="125">
        <v>315437163</v>
      </c>
      <c r="X5" s="125">
        <v>345182209</v>
      </c>
      <c r="Y5" s="125">
        <v>358043835</v>
      </c>
      <c r="Z5" s="125">
        <v>346524820</v>
      </c>
      <c r="AA5" s="125">
        <v>385096088</v>
      </c>
      <c r="AB5" s="125">
        <v>429448503</v>
      </c>
      <c r="AC5" s="125">
        <v>422215565</v>
      </c>
      <c r="AD5" s="125">
        <v>420640208</v>
      </c>
      <c r="AE5" s="125">
        <v>390723270</v>
      </c>
      <c r="AF5" s="125">
        <v>452248376</v>
      </c>
      <c r="AG5" s="125">
        <v>413135774</v>
      </c>
      <c r="AH5" s="125">
        <v>356013658</v>
      </c>
    </row>
    <row r="6" spans="1:34" ht="15" customHeight="1">
      <c r="A6" s="214" t="s">
        <v>480</v>
      </c>
      <c r="B6" s="122" t="s">
        <v>49</v>
      </c>
      <c r="C6" s="125">
        <v>1344600664.756423</v>
      </c>
      <c r="D6" s="125">
        <v>1255957</v>
      </c>
      <c r="E6" s="125">
        <v>1850549422.9605649</v>
      </c>
      <c r="F6" s="125">
        <v>1693156436.2776089</v>
      </c>
      <c r="G6" s="125">
        <v>1676179048</v>
      </c>
      <c r="H6" s="125">
        <v>1557854</v>
      </c>
      <c r="I6" s="125">
        <v>1920164</v>
      </c>
      <c r="J6" s="125">
        <v>7594569</v>
      </c>
      <c r="K6" s="125">
        <v>7814203</v>
      </c>
      <c r="L6" s="125">
        <v>5888599</v>
      </c>
      <c r="M6" s="125">
        <v>1667375</v>
      </c>
      <c r="N6" s="125">
        <v>1631594</v>
      </c>
      <c r="O6" s="125">
        <v>1446829</v>
      </c>
      <c r="P6" s="125">
        <v>3504242</v>
      </c>
      <c r="Q6" s="125">
        <v>5719577</v>
      </c>
      <c r="R6" s="125">
        <v>5626647</v>
      </c>
      <c r="S6" s="125">
        <v>5493647</v>
      </c>
      <c r="T6" s="125">
        <v>5443584</v>
      </c>
      <c r="U6" s="125">
        <v>5395597</v>
      </c>
      <c r="V6" s="125">
        <v>5489416</v>
      </c>
      <c r="W6" s="125">
        <v>5307786</v>
      </c>
      <c r="X6" s="125">
        <v>5322418</v>
      </c>
      <c r="Y6" s="125">
        <v>5190984</v>
      </c>
      <c r="Z6" s="125">
        <v>5213566</v>
      </c>
      <c r="AA6" s="125">
        <v>4363956</v>
      </c>
      <c r="AB6" s="125">
        <v>4650</v>
      </c>
      <c r="AC6" s="125">
        <v>0</v>
      </c>
      <c r="AD6" s="125">
        <v>1842016</v>
      </c>
      <c r="AE6" s="125">
        <v>1350392</v>
      </c>
      <c r="AF6" s="125">
        <v>19323</v>
      </c>
      <c r="AG6" s="125">
        <v>20296</v>
      </c>
      <c r="AH6" s="125">
        <v>107636</v>
      </c>
    </row>
    <row r="7" spans="1:34" ht="15" customHeight="1">
      <c r="A7" s="215" t="s">
        <v>535</v>
      </c>
      <c r="B7" s="122" t="s">
        <v>50</v>
      </c>
      <c r="C7" s="125">
        <v>0</v>
      </c>
      <c r="D7" s="125">
        <v>0</v>
      </c>
      <c r="E7" s="125">
        <v>97766753</v>
      </c>
      <c r="F7" s="125">
        <v>0</v>
      </c>
      <c r="G7" s="125">
        <v>0</v>
      </c>
      <c r="H7" s="125">
        <v>177578</v>
      </c>
      <c r="I7" s="125">
        <v>388683</v>
      </c>
      <c r="J7" s="125">
        <v>321655</v>
      </c>
      <c r="K7" s="125">
        <v>757254</v>
      </c>
      <c r="L7" s="125">
        <v>510521</v>
      </c>
      <c r="M7" s="125">
        <v>898950</v>
      </c>
      <c r="N7" s="125">
        <v>1374318</v>
      </c>
      <c r="O7" s="125">
        <v>1538971</v>
      </c>
      <c r="P7" s="125">
        <v>1600303</v>
      </c>
      <c r="Q7" s="125">
        <v>1705227</v>
      </c>
      <c r="R7" s="125">
        <v>0</v>
      </c>
      <c r="S7" s="125">
        <v>0</v>
      </c>
      <c r="T7" s="125">
        <v>0</v>
      </c>
      <c r="U7" s="125">
        <v>0</v>
      </c>
      <c r="V7" s="125">
        <v>0</v>
      </c>
      <c r="W7" s="125">
        <v>0</v>
      </c>
      <c r="X7" s="125">
        <v>208318</v>
      </c>
      <c r="Y7" s="125">
        <v>592563</v>
      </c>
      <c r="Z7" s="125">
        <v>343439</v>
      </c>
      <c r="AA7" s="125">
        <v>0</v>
      </c>
      <c r="AB7" s="125">
        <v>3707997</v>
      </c>
      <c r="AC7" s="125">
        <v>0</v>
      </c>
      <c r="AD7" s="125">
        <v>0</v>
      </c>
      <c r="AE7" s="125">
        <v>0</v>
      </c>
      <c r="AF7" s="125">
        <v>3707997</v>
      </c>
      <c r="AG7" s="125">
        <v>3910210</v>
      </c>
      <c r="AH7" s="125">
        <v>0</v>
      </c>
    </row>
    <row r="8" spans="1:34" ht="29">
      <c r="A8" s="214" t="s">
        <v>485</v>
      </c>
      <c r="B8" s="123" t="s">
        <v>51</v>
      </c>
      <c r="C8" s="126">
        <v>228219868484.75641</v>
      </c>
      <c r="D8" s="126">
        <v>271651295</v>
      </c>
      <c r="E8" s="126">
        <v>234633081618</v>
      </c>
      <c r="F8" s="126">
        <v>246044976654</v>
      </c>
      <c r="G8" s="126">
        <v>259860682825</v>
      </c>
      <c r="H8" s="126">
        <v>280981404</v>
      </c>
      <c r="I8" s="126">
        <v>282551258</v>
      </c>
      <c r="J8" s="126">
        <v>258134423</v>
      </c>
      <c r="K8" s="126">
        <v>259700647</v>
      </c>
      <c r="L8" s="126">
        <v>300192541</v>
      </c>
      <c r="M8" s="126">
        <v>291310580</v>
      </c>
      <c r="N8" s="126">
        <v>292535291</v>
      </c>
      <c r="O8" s="126">
        <v>309585610</v>
      </c>
      <c r="P8" s="126">
        <v>350570720</v>
      </c>
      <c r="Q8" s="126">
        <v>344146984</v>
      </c>
      <c r="R8" s="126">
        <v>352230955</v>
      </c>
      <c r="S8" s="126">
        <v>361485658</v>
      </c>
      <c r="T8" s="126">
        <v>398810302</v>
      </c>
      <c r="U8" s="126">
        <v>389561607</v>
      </c>
      <c r="V8" s="126">
        <v>317541379</v>
      </c>
      <c r="W8" s="126">
        <v>322503583</v>
      </c>
      <c r="X8" s="126">
        <v>354761784</v>
      </c>
      <c r="Y8" s="126">
        <v>369383249</v>
      </c>
      <c r="Z8" s="126">
        <v>356053507</v>
      </c>
      <c r="AA8" s="126">
        <v>393281893</v>
      </c>
      <c r="AB8" s="126">
        <v>434992458</v>
      </c>
      <c r="AC8" s="126">
        <v>426244236</v>
      </c>
      <c r="AD8" s="126">
        <v>428802858</v>
      </c>
      <c r="AE8" s="126">
        <v>404654747</v>
      </c>
      <c r="AF8" s="126">
        <v>466587321</v>
      </c>
      <c r="AG8" s="126">
        <v>428790503</v>
      </c>
      <c r="AH8" s="126">
        <v>389403651</v>
      </c>
    </row>
    <row r="9" spans="1:34" ht="22.5" customHeight="1">
      <c r="A9" s="216" t="s">
        <v>375</v>
      </c>
      <c r="B9" s="127" t="s">
        <v>52</v>
      </c>
      <c r="C9" s="125">
        <v>726155929</v>
      </c>
      <c r="D9" s="125">
        <v>1065177</v>
      </c>
      <c r="E9" s="125">
        <v>1040985386</v>
      </c>
      <c r="F9" s="125">
        <v>1356836485</v>
      </c>
      <c r="G9" s="125">
        <v>1254036188</v>
      </c>
      <c r="H9" s="125">
        <v>1129290</v>
      </c>
      <c r="I9" s="125">
        <v>1088216</v>
      </c>
      <c r="J9" s="125">
        <v>1114154</v>
      </c>
      <c r="K9" s="125">
        <v>893967</v>
      </c>
      <c r="L9" s="125">
        <v>846584</v>
      </c>
      <c r="M9" s="125">
        <v>829531</v>
      </c>
      <c r="N9" s="125">
        <v>826513</v>
      </c>
      <c r="O9" s="125">
        <v>433899</v>
      </c>
      <c r="P9" s="125">
        <v>309060</v>
      </c>
      <c r="Q9" s="125">
        <v>242700</v>
      </c>
      <c r="R9" s="125">
        <v>243070</v>
      </c>
      <c r="S9" s="125">
        <v>244195</v>
      </c>
      <c r="T9" s="125">
        <v>244681</v>
      </c>
      <c r="U9" s="125">
        <v>244681</v>
      </c>
      <c r="V9" s="125">
        <v>324402</v>
      </c>
      <c r="W9" s="125">
        <v>285260</v>
      </c>
      <c r="X9" s="125">
        <v>280961</v>
      </c>
      <c r="Y9" s="125">
        <v>280961</v>
      </c>
      <c r="Z9" s="125">
        <v>284663</v>
      </c>
      <c r="AA9" s="125">
        <v>207814</v>
      </c>
      <c r="AB9" s="125">
        <v>104740</v>
      </c>
      <c r="AC9" s="125">
        <v>104740</v>
      </c>
      <c r="AD9" s="125">
        <v>400115</v>
      </c>
      <c r="AE9" s="125">
        <v>400115</v>
      </c>
      <c r="AF9" s="125">
        <v>407921</v>
      </c>
      <c r="AG9" s="125">
        <v>407921</v>
      </c>
      <c r="AH9" s="125">
        <v>407921</v>
      </c>
    </row>
    <row r="10" spans="1:34" ht="15" customHeight="1">
      <c r="A10" s="35" t="s">
        <v>481</v>
      </c>
      <c r="B10" s="123" t="s">
        <v>53</v>
      </c>
      <c r="C10" s="126">
        <v>228946024413.75641</v>
      </c>
      <c r="D10" s="126">
        <v>272716472</v>
      </c>
      <c r="E10" s="126">
        <v>235674067004</v>
      </c>
      <c r="F10" s="126">
        <v>247401813139</v>
      </c>
      <c r="G10" s="126">
        <v>261114719013</v>
      </c>
      <c r="H10" s="126">
        <v>282110694</v>
      </c>
      <c r="I10" s="126">
        <v>283639474</v>
      </c>
      <c r="J10" s="126">
        <v>259248577</v>
      </c>
      <c r="K10" s="126">
        <v>260594614</v>
      </c>
      <c r="L10" s="126">
        <v>301039125</v>
      </c>
      <c r="M10" s="126">
        <v>292140111</v>
      </c>
      <c r="N10" s="126">
        <v>293361804</v>
      </c>
      <c r="O10" s="126">
        <v>310019509</v>
      </c>
      <c r="P10" s="126">
        <v>350879780</v>
      </c>
      <c r="Q10" s="126">
        <v>344389684</v>
      </c>
      <c r="R10" s="126">
        <v>352474025</v>
      </c>
      <c r="S10" s="126">
        <v>361729853</v>
      </c>
      <c r="T10" s="126">
        <v>399054983</v>
      </c>
      <c r="U10" s="126">
        <v>389806288</v>
      </c>
      <c r="V10" s="126">
        <v>317865781</v>
      </c>
      <c r="W10" s="126">
        <v>322788843</v>
      </c>
      <c r="X10" s="126">
        <v>355042745</v>
      </c>
      <c r="Y10" s="126">
        <v>369664210</v>
      </c>
      <c r="Z10" s="126">
        <v>356338170</v>
      </c>
      <c r="AA10" s="126">
        <v>393489707</v>
      </c>
      <c r="AB10" s="126">
        <v>435097198</v>
      </c>
      <c r="AC10" s="126">
        <v>426348976</v>
      </c>
      <c r="AD10" s="126">
        <v>429202973</v>
      </c>
      <c r="AE10" s="126">
        <v>405054862</v>
      </c>
      <c r="AF10" s="126">
        <v>466995242</v>
      </c>
      <c r="AG10" s="126">
        <v>429198424</v>
      </c>
      <c r="AH10" s="126">
        <v>389811572</v>
      </c>
    </row>
    <row r="11" spans="1:34" ht="15" customHeight="1">
      <c r="A11" s="122"/>
      <c r="B11" s="128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</row>
    <row r="12" spans="1:34" ht="15" customHeight="1">
      <c r="A12" s="214" t="s">
        <v>482</v>
      </c>
      <c r="B12" s="122" t="s">
        <v>54</v>
      </c>
      <c r="C12" s="125">
        <v>286344546</v>
      </c>
      <c r="D12" s="125">
        <v>247799</v>
      </c>
      <c r="E12" s="125">
        <v>368965186</v>
      </c>
      <c r="F12" s="125">
        <v>186540726</v>
      </c>
      <c r="G12" s="125">
        <v>315785833</v>
      </c>
      <c r="H12" s="125">
        <v>329539</v>
      </c>
      <c r="I12" s="125">
        <v>326532</v>
      </c>
      <c r="J12" s="125">
        <v>360366</v>
      </c>
      <c r="K12" s="125">
        <v>404730</v>
      </c>
      <c r="L12" s="125">
        <v>268673</v>
      </c>
      <c r="M12" s="125">
        <v>296343</v>
      </c>
      <c r="N12" s="125">
        <v>511870</v>
      </c>
      <c r="O12" s="125">
        <v>758785</v>
      </c>
      <c r="P12" s="125">
        <v>903714</v>
      </c>
      <c r="Q12" s="125">
        <v>1326881</v>
      </c>
      <c r="R12" s="125">
        <v>1385621</v>
      </c>
      <c r="S12" s="125">
        <v>1499835</v>
      </c>
      <c r="T12" s="125">
        <v>412556</v>
      </c>
      <c r="U12" s="125">
        <v>699547</v>
      </c>
      <c r="V12" s="125">
        <v>1011423</v>
      </c>
      <c r="W12" s="125">
        <v>1049137</v>
      </c>
      <c r="X12" s="125">
        <v>989448</v>
      </c>
      <c r="Y12" s="125">
        <v>529255</v>
      </c>
      <c r="Z12" s="125">
        <v>579503</v>
      </c>
      <c r="AA12" s="125">
        <v>653433</v>
      </c>
      <c r="AB12" s="125">
        <v>0</v>
      </c>
      <c r="AC12" s="125">
        <v>598257</v>
      </c>
      <c r="AD12" s="125">
        <v>351217</v>
      </c>
      <c r="AE12" s="125">
        <v>686556</v>
      </c>
      <c r="AF12" s="125">
        <v>0</v>
      </c>
      <c r="AG12" s="125">
        <v>0</v>
      </c>
      <c r="AH12" s="125">
        <v>0</v>
      </c>
    </row>
    <row r="13" spans="1:34" ht="15" customHeight="1">
      <c r="A13" s="214" t="s">
        <v>107</v>
      </c>
      <c r="B13" s="122" t="s">
        <v>55</v>
      </c>
      <c r="C13" s="125">
        <v>1489613</v>
      </c>
      <c r="D13" s="125">
        <v>1433</v>
      </c>
      <c r="E13" s="125">
        <v>1463965</v>
      </c>
      <c r="F13" s="125">
        <v>1274822</v>
      </c>
      <c r="G13" s="125">
        <v>707841</v>
      </c>
      <c r="H13" s="125">
        <v>261</v>
      </c>
      <c r="I13" s="125">
        <v>712</v>
      </c>
      <c r="J13" s="125">
        <v>525</v>
      </c>
      <c r="K13" s="125">
        <v>441</v>
      </c>
      <c r="L13" s="125">
        <v>512</v>
      </c>
      <c r="M13" s="125">
        <v>512</v>
      </c>
      <c r="N13" s="125">
        <v>415</v>
      </c>
      <c r="O13" s="125">
        <v>532</v>
      </c>
      <c r="P13" s="125">
        <v>532</v>
      </c>
      <c r="Q13" s="125">
        <v>532</v>
      </c>
      <c r="R13" s="125">
        <v>286</v>
      </c>
      <c r="S13" s="125">
        <v>443</v>
      </c>
      <c r="T13" s="125">
        <v>276</v>
      </c>
      <c r="U13" s="125">
        <v>38</v>
      </c>
      <c r="V13" s="125">
        <v>36</v>
      </c>
      <c r="W13" s="125">
        <v>39</v>
      </c>
      <c r="X13" s="125">
        <v>40</v>
      </c>
      <c r="Y13" s="125">
        <v>42</v>
      </c>
      <c r="Z13" s="125">
        <v>43</v>
      </c>
      <c r="AA13" s="125">
        <v>43</v>
      </c>
      <c r="AB13" s="125">
        <v>43</v>
      </c>
      <c r="AC13" s="125">
        <v>44</v>
      </c>
      <c r="AD13" s="125">
        <v>40</v>
      </c>
      <c r="AE13" s="125">
        <v>42</v>
      </c>
      <c r="AF13" s="125">
        <v>39</v>
      </c>
      <c r="AG13" s="125">
        <v>40</v>
      </c>
      <c r="AH13" s="125">
        <v>40</v>
      </c>
    </row>
    <row r="14" spans="1:34" ht="15" customHeight="1">
      <c r="A14" s="214" t="s">
        <v>108</v>
      </c>
      <c r="B14" s="122" t="s">
        <v>56</v>
      </c>
      <c r="C14" s="125">
        <v>405441044</v>
      </c>
      <c r="D14" s="125">
        <v>322639</v>
      </c>
      <c r="E14" s="125">
        <v>302110841</v>
      </c>
      <c r="F14" s="125">
        <v>474163705</v>
      </c>
      <c r="G14" s="125">
        <v>479355324</v>
      </c>
      <c r="H14" s="125">
        <v>468631</v>
      </c>
      <c r="I14" s="125">
        <v>457207</v>
      </c>
      <c r="J14" s="125">
        <v>517057</v>
      </c>
      <c r="K14" s="125">
        <v>557301</v>
      </c>
      <c r="L14" s="125">
        <v>605528</v>
      </c>
      <c r="M14" s="125">
        <v>616861</v>
      </c>
      <c r="N14" s="125">
        <v>563579</v>
      </c>
      <c r="O14" s="125">
        <v>522877</v>
      </c>
      <c r="P14" s="125">
        <v>469122</v>
      </c>
      <c r="Q14" s="125">
        <v>393628</v>
      </c>
      <c r="R14" s="125">
        <v>321497</v>
      </c>
      <c r="S14" s="125">
        <v>258273</v>
      </c>
      <c r="T14" s="125">
        <v>1192288</v>
      </c>
      <c r="U14" s="125">
        <v>1052269</v>
      </c>
      <c r="V14" s="125">
        <v>934940</v>
      </c>
      <c r="W14" s="125">
        <v>905401</v>
      </c>
      <c r="X14" s="125">
        <v>784149</v>
      </c>
      <c r="Y14" s="125">
        <v>1197853</v>
      </c>
      <c r="Z14" s="125">
        <v>1080614</v>
      </c>
      <c r="AA14" s="125">
        <v>934269</v>
      </c>
      <c r="AB14" s="125">
        <v>1504487</v>
      </c>
      <c r="AC14" s="125">
        <v>815419</v>
      </c>
      <c r="AD14" s="125">
        <v>1123177</v>
      </c>
      <c r="AE14" s="125">
        <v>1085695</v>
      </c>
      <c r="AF14" s="125">
        <v>2634929</v>
      </c>
      <c r="AG14" s="125">
        <v>2747678</v>
      </c>
      <c r="AH14" s="125">
        <v>2935014</v>
      </c>
    </row>
    <row r="15" spans="1:34" ht="15" customHeight="1">
      <c r="A15" s="214" t="s">
        <v>429</v>
      </c>
      <c r="B15" s="122" t="s">
        <v>57</v>
      </c>
      <c r="C15" s="125">
        <v>229546421</v>
      </c>
      <c r="D15" s="125">
        <v>218799</v>
      </c>
      <c r="E15" s="125">
        <v>217790725</v>
      </c>
      <c r="F15" s="125">
        <v>208133941</v>
      </c>
      <c r="G15" s="125">
        <v>201280964</v>
      </c>
      <c r="H15" s="125">
        <v>190287</v>
      </c>
      <c r="I15" s="125">
        <v>183218</v>
      </c>
      <c r="J15" s="125">
        <v>172580</v>
      </c>
      <c r="K15" s="125">
        <v>159723</v>
      </c>
      <c r="L15" s="125">
        <v>150965</v>
      </c>
      <c r="M15" s="125">
        <v>143999</v>
      </c>
      <c r="N15" s="125">
        <v>143527</v>
      </c>
      <c r="O15" s="125">
        <v>186023</v>
      </c>
      <c r="P15" s="125">
        <v>183325</v>
      </c>
      <c r="Q15" s="125">
        <v>195455</v>
      </c>
      <c r="R15" s="125">
        <v>190852</v>
      </c>
      <c r="S15" s="125">
        <v>185807</v>
      </c>
      <c r="T15" s="125">
        <v>187665</v>
      </c>
      <c r="U15" s="125">
        <v>225623</v>
      </c>
      <c r="V15" s="125">
        <v>277012</v>
      </c>
      <c r="W15" s="125">
        <v>270670</v>
      </c>
      <c r="X15" s="125">
        <v>255691</v>
      </c>
      <c r="Y15" s="125">
        <v>246595</v>
      </c>
      <c r="Z15" s="125">
        <v>247039</v>
      </c>
      <c r="AA15" s="125">
        <v>244434</v>
      </c>
      <c r="AB15" s="125">
        <v>229796</v>
      </c>
      <c r="AC15" s="125">
        <v>215404</v>
      </c>
      <c r="AD15" s="125">
        <v>208974</v>
      </c>
      <c r="AE15" s="125">
        <v>209534</v>
      </c>
      <c r="AF15" s="125">
        <v>205850</v>
      </c>
      <c r="AG15" s="125">
        <v>552693</v>
      </c>
      <c r="AH15" s="125">
        <v>591559</v>
      </c>
    </row>
    <row r="16" spans="1:34" ht="15" customHeight="1">
      <c r="A16" s="214" t="s">
        <v>483</v>
      </c>
      <c r="B16" s="122" t="s">
        <v>77</v>
      </c>
      <c r="C16" s="125">
        <v>0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>
        <v>4932</v>
      </c>
      <c r="V16" s="125">
        <v>2492</v>
      </c>
      <c r="W16" s="125">
        <v>7</v>
      </c>
      <c r="X16" s="125">
        <v>76824</v>
      </c>
      <c r="Y16" s="125">
        <v>74821</v>
      </c>
      <c r="Z16" s="125">
        <v>63284</v>
      </c>
      <c r="AA16" s="125">
        <v>51631</v>
      </c>
      <c r="AB16" s="125">
        <v>39738</v>
      </c>
      <c r="AC16" s="125">
        <v>27519</v>
      </c>
      <c r="AD16" s="125">
        <v>14929</v>
      </c>
      <c r="AE16" s="125">
        <v>1849</v>
      </c>
      <c r="AF16" s="125">
        <v>0</v>
      </c>
      <c r="AG16" s="125"/>
      <c r="AH16" s="125">
        <v>0</v>
      </c>
    </row>
    <row r="17" spans="1:34" ht="15" customHeight="1">
      <c r="A17" s="214" t="s">
        <v>112</v>
      </c>
      <c r="B17" s="122" t="s">
        <v>58</v>
      </c>
      <c r="C17" s="125">
        <v>1323653689</v>
      </c>
      <c r="D17" s="125">
        <v>1694214</v>
      </c>
      <c r="E17" s="125">
        <v>1746109030</v>
      </c>
      <c r="F17" s="125">
        <v>1924152505</v>
      </c>
      <c r="G17" s="125">
        <v>2180562975</v>
      </c>
      <c r="H17" s="125">
        <v>2100241</v>
      </c>
      <c r="I17" s="125">
        <v>2032986</v>
      </c>
      <c r="J17" s="125">
        <v>2303536</v>
      </c>
      <c r="K17" s="125">
        <v>2164511</v>
      </c>
      <c r="L17" s="125">
        <v>2508736</v>
      </c>
      <c r="M17" s="125">
        <v>2431996</v>
      </c>
      <c r="N17" s="125">
        <v>2257733</v>
      </c>
      <c r="O17" s="125">
        <v>2257733</v>
      </c>
      <c r="P17" s="125">
        <v>2204294</v>
      </c>
      <c r="Q17" s="125">
        <v>2075908</v>
      </c>
      <c r="R17" s="125">
        <v>2491427</v>
      </c>
      <c r="S17" s="125">
        <v>3030245</v>
      </c>
      <c r="T17" s="125">
        <v>3125494</v>
      </c>
      <c r="U17" s="125">
        <v>3557226</v>
      </c>
      <c r="V17" s="125">
        <v>3464902</v>
      </c>
      <c r="W17" s="125">
        <v>3164390</v>
      </c>
      <c r="X17" s="125">
        <v>2798034</v>
      </c>
      <c r="Y17" s="125">
        <v>2735441</v>
      </c>
      <c r="Z17" s="125">
        <v>2739247</v>
      </c>
      <c r="AA17" s="125">
        <v>2713788</v>
      </c>
      <c r="AB17" s="125">
        <v>3203978</v>
      </c>
      <c r="AC17" s="125">
        <v>3439301</v>
      </c>
      <c r="AD17" s="125">
        <v>4458209</v>
      </c>
      <c r="AE17" s="125">
        <v>5962584</v>
      </c>
      <c r="AF17" s="125">
        <v>2275308</v>
      </c>
      <c r="AG17" s="125">
        <v>2174881</v>
      </c>
      <c r="AH17" s="125">
        <v>2331702</v>
      </c>
    </row>
    <row r="18" spans="1:34" ht="15" customHeight="1">
      <c r="A18" s="35" t="s">
        <v>484</v>
      </c>
      <c r="B18" s="123" t="s">
        <v>59</v>
      </c>
      <c r="C18" s="126">
        <v>2246475313</v>
      </c>
      <c r="D18" s="126">
        <v>2484884</v>
      </c>
      <c r="E18" s="126">
        <v>2636439747</v>
      </c>
      <c r="F18" s="126">
        <v>2794265699</v>
      </c>
      <c r="G18" s="126">
        <v>3177692937</v>
      </c>
      <c r="H18" s="126">
        <v>3088959</v>
      </c>
      <c r="I18" s="126">
        <v>3000655</v>
      </c>
      <c r="J18" s="126">
        <v>3354064</v>
      </c>
      <c r="K18" s="126">
        <v>3286706</v>
      </c>
      <c r="L18" s="126">
        <v>3534414</v>
      </c>
      <c r="M18" s="126">
        <v>3489711</v>
      </c>
      <c r="N18" s="126">
        <v>3477124</v>
      </c>
      <c r="O18" s="126">
        <v>3725950</v>
      </c>
      <c r="P18" s="126">
        <v>3760987</v>
      </c>
      <c r="Q18" s="126">
        <v>3992404</v>
      </c>
      <c r="R18" s="126">
        <v>4389683</v>
      </c>
      <c r="S18" s="126">
        <v>4974603</v>
      </c>
      <c r="T18" s="126">
        <v>4918279</v>
      </c>
      <c r="U18" s="126">
        <v>5539635</v>
      </c>
      <c r="V18" s="126">
        <v>5690805</v>
      </c>
      <c r="W18" s="126">
        <v>5389644</v>
      </c>
      <c r="X18" s="126">
        <v>4904186</v>
      </c>
      <c r="Y18" s="126">
        <v>4784007</v>
      </c>
      <c r="Z18" s="126">
        <v>4709730</v>
      </c>
      <c r="AA18" s="126">
        <v>4597598</v>
      </c>
      <c r="AB18" s="126">
        <v>4978042</v>
      </c>
      <c r="AC18" s="126">
        <v>5095944</v>
      </c>
      <c r="AD18" s="126">
        <v>6156546</v>
      </c>
      <c r="AE18" s="126">
        <v>7946260</v>
      </c>
      <c r="AF18" s="126">
        <v>5116126</v>
      </c>
      <c r="AG18" s="126">
        <v>5475292</v>
      </c>
      <c r="AH18" s="126">
        <v>5858315</v>
      </c>
    </row>
    <row r="19" spans="1:34" ht="15" customHeight="1">
      <c r="A19" s="129"/>
      <c r="B19" s="123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</row>
    <row r="20" spans="1:34" ht="15" customHeight="1" thickBot="1">
      <c r="A20" s="35" t="s">
        <v>168</v>
      </c>
      <c r="B20" s="35" t="s">
        <v>60</v>
      </c>
      <c r="C20" s="131">
        <v>231192499726.75641</v>
      </c>
      <c r="D20" s="131">
        <v>275201356</v>
      </c>
      <c r="E20" s="131">
        <v>238310506751</v>
      </c>
      <c r="F20" s="131">
        <v>250196078838</v>
      </c>
      <c r="G20" s="131">
        <v>264292411950</v>
      </c>
      <c r="H20" s="131">
        <v>285199653</v>
      </c>
      <c r="I20" s="131">
        <v>286640129</v>
      </c>
      <c r="J20" s="131">
        <v>262602641</v>
      </c>
      <c r="K20" s="131">
        <v>263881320</v>
      </c>
      <c r="L20" s="131">
        <v>304573539</v>
      </c>
      <c r="M20" s="131">
        <v>295629822</v>
      </c>
      <c r="N20" s="131">
        <v>296838928</v>
      </c>
      <c r="O20" s="131">
        <v>313745459</v>
      </c>
      <c r="P20" s="131">
        <v>354640767</v>
      </c>
      <c r="Q20" s="131">
        <v>348382088</v>
      </c>
      <c r="R20" s="131">
        <v>356863708</v>
      </c>
      <c r="S20" s="131">
        <v>366704456</v>
      </c>
      <c r="T20" s="131">
        <v>403973262</v>
      </c>
      <c r="U20" s="131">
        <v>395345923</v>
      </c>
      <c r="V20" s="131">
        <v>323556586</v>
      </c>
      <c r="W20" s="131">
        <v>328178487</v>
      </c>
      <c r="X20" s="131">
        <v>359946931</v>
      </c>
      <c r="Y20" s="131">
        <v>374448217</v>
      </c>
      <c r="Z20" s="131">
        <v>361047900</v>
      </c>
      <c r="AA20" s="131">
        <v>398087305</v>
      </c>
      <c r="AB20" s="131">
        <v>440075240</v>
      </c>
      <c r="AC20" s="131">
        <v>431444920</v>
      </c>
      <c r="AD20" s="131">
        <v>435359519</v>
      </c>
      <c r="AE20" s="131">
        <v>413001122</v>
      </c>
      <c r="AF20" s="131">
        <v>472111368</v>
      </c>
      <c r="AG20" s="131">
        <v>434673716</v>
      </c>
      <c r="AH20" s="131">
        <v>395669887</v>
      </c>
    </row>
    <row r="21" spans="1:34" ht="14.25" customHeight="1" thickTop="1">
      <c r="A21" s="123"/>
      <c r="B21" s="129" t="s">
        <v>0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</row>
    <row r="22" spans="1:34" ht="15" customHeight="1">
      <c r="A22" s="217" t="s">
        <v>487</v>
      </c>
      <c r="B22" s="35" t="s">
        <v>16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</row>
    <row r="23" spans="1:34" ht="15" customHeight="1">
      <c r="A23" s="214" t="s">
        <v>488</v>
      </c>
      <c r="B23" s="122" t="s">
        <v>61</v>
      </c>
      <c r="C23" s="125">
        <v>163585202911</v>
      </c>
      <c r="D23" s="125">
        <v>204498706</v>
      </c>
      <c r="E23" s="125">
        <v>165464393409</v>
      </c>
      <c r="F23" s="125">
        <v>180912055222</v>
      </c>
      <c r="G23" s="125">
        <v>193167338786</v>
      </c>
      <c r="H23" s="125">
        <v>211753186</v>
      </c>
      <c r="I23" s="125">
        <v>237712463</v>
      </c>
      <c r="J23" s="125">
        <v>214711333</v>
      </c>
      <c r="K23" s="125">
        <v>216370654</v>
      </c>
      <c r="L23" s="125">
        <v>210011922</v>
      </c>
      <c r="M23" s="125">
        <v>204352068</v>
      </c>
      <c r="N23" s="125">
        <v>208591559</v>
      </c>
      <c r="O23" s="125">
        <v>223580710</v>
      </c>
      <c r="P23" s="125">
        <v>262571368</v>
      </c>
      <c r="Q23" s="125">
        <v>253641862</v>
      </c>
      <c r="R23" s="125">
        <v>217798241</v>
      </c>
      <c r="S23" s="125">
        <v>223649373</v>
      </c>
      <c r="T23" s="125">
        <v>256982697</v>
      </c>
      <c r="U23" s="125">
        <v>243263069</v>
      </c>
      <c r="V23" s="125">
        <v>176308958</v>
      </c>
      <c r="W23" s="125">
        <v>178807673</v>
      </c>
      <c r="X23" s="125">
        <v>210620106</v>
      </c>
      <c r="Y23" s="125">
        <v>221191991</v>
      </c>
      <c r="Z23" s="125">
        <v>214492610</v>
      </c>
      <c r="AA23" s="125">
        <v>249318511</v>
      </c>
      <c r="AB23" s="125">
        <v>333330820</v>
      </c>
      <c r="AC23" s="125">
        <v>318378550</v>
      </c>
      <c r="AD23" s="125">
        <v>324616092</v>
      </c>
      <c r="AE23" s="125">
        <v>298181158</v>
      </c>
      <c r="AF23" s="125">
        <v>356128985</v>
      </c>
      <c r="AG23" s="125">
        <v>310715289</v>
      </c>
      <c r="AH23" s="125">
        <v>262788355</v>
      </c>
    </row>
    <row r="24" spans="1:34" ht="15" customHeight="1">
      <c r="A24" s="214" t="s">
        <v>145</v>
      </c>
      <c r="B24" s="132" t="s">
        <v>148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>
        <v>5205</v>
      </c>
      <c r="V24" s="125">
        <v>2678</v>
      </c>
      <c r="W24" s="125">
        <v>60</v>
      </c>
      <c r="X24" s="125">
        <v>80692</v>
      </c>
      <c r="Y24" s="125">
        <v>77811</v>
      </c>
      <c r="Z24" s="125">
        <v>65874</v>
      </c>
      <c r="AA24" s="125">
        <v>53795</v>
      </c>
      <c r="AB24" s="125">
        <v>41448</v>
      </c>
      <c r="AC24" s="125">
        <v>28741</v>
      </c>
      <c r="AD24" s="125">
        <v>15629</v>
      </c>
      <c r="AE24" s="125">
        <v>1983</v>
      </c>
      <c r="AF24" s="125">
        <v>0</v>
      </c>
      <c r="AG24" s="125">
        <v>0</v>
      </c>
      <c r="AH24" s="125">
        <v>0</v>
      </c>
    </row>
    <row r="25" spans="1:34" ht="15" customHeight="1">
      <c r="A25" s="214" t="s">
        <v>117</v>
      </c>
      <c r="B25" s="122" t="s">
        <v>62</v>
      </c>
      <c r="C25" s="125">
        <v>4540393925</v>
      </c>
      <c r="D25" s="125">
        <v>5408675</v>
      </c>
      <c r="E25" s="125">
        <v>6057224830</v>
      </c>
      <c r="F25" s="125">
        <v>4909128017</v>
      </c>
      <c r="G25" s="125">
        <v>4621124146</v>
      </c>
      <c r="H25" s="125">
        <v>4854637</v>
      </c>
      <c r="I25" s="125">
        <v>5197525</v>
      </c>
      <c r="J25" s="125">
        <v>5931129</v>
      </c>
      <c r="K25" s="125">
        <v>4707055</v>
      </c>
      <c r="L25" s="125">
        <v>6197798</v>
      </c>
      <c r="M25" s="125">
        <v>6015807</v>
      </c>
      <c r="N25" s="125">
        <v>4143786</v>
      </c>
      <c r="O25" s="125">
        <v>4217883</v>
      </c>
      <c r="P25" s="125">
        <v>3730071</v>
      </c>
      <c r="Q25" s="125">
        <v>4091135</v>
      </c>
      <c r="R25" s="125">
        <v>4300025</v>
      </c>
      <c r="S25" s="125">
        <v>4688851</v>
      </c>
      <c r="T25" s="125">
        <v>4708674</v>
      </c>
      <c r="U25" s="125">
        <v>5683924</v>
      </c>
      <c r="V25" s="125">
        <v>4697678</v>
      </c>
      <c r="W25" s="125">
        <v>5946513</v>
      </c>
      <c r="X25" s="125">
        <v>4087460</v>
      </c>
      <c r="Y25" s="125">
        <v>4811212</v>
      </c>
      <c r="Z25" s="125">
        <v>5068796</v>
      </c>
      <c r="AA25" s="125">
        <v>4532637</v>
      </c>
      <c r="AB25" s="125">
        <v>4765350</v>
      </c>
      <c r="AC25" s="125">
        <v>6480532</v>
      </c>
      <c r="AD25" s="125">
        <v>5519107</v>
      </c>
      <c r="AE25" s="125">
        <v>6448807</v>
      </c>
      <c r="AF25" s="125">
        <v>6911033</v>
      </c>
      <c r="AG25" s="125">
        <v>11280592</v>
      </c>
      <c r="AH25" s="125">
        <v>11964185</v>
      </c>
    </row>
    <row r="26" spans="1:34" ht="15" customHeight="1">
      <c r="A26" s="214" t="s">
        <v>489</v>
      </c>
      <c r="B26" s="122" t="s">
        <v>63</v>
      </c>
      <c r="C26" s="125">
        <v>0</v>
      </c>
      <c r="D26" s="125"/>
      <c r="E26" s="125">
        <v>0</v>
      </c>
      <c r="F26" s="125">
        <v>0</v>
      </c>
      <c r="G26" s="125">
        <v>0</v>
      </c>
      <c r="H26" s="125">
        <v>0</v>
      </c>
      <c r="I26" s="125">
        <v>0</v>
      </c>
      <c r="J26" s="125">
        <v>0</v>
      </c>
      <c r="K26" s="125">
        <v>0</v>
      </c>
      <c r="L26" s="125">
        <v>4542</v>
      </c>
      <c r="M26" s="125">
        <v>0</v>
      </c>
      <c r="N26" s="125">
        <v>18920</v>
      </c>
      <c r="O26" s="125">
        <v>2806</v>
      </c>
      <c r="P26" s="125">
        <v>26604</v>
      </c>
      <c r="Q26" s="125">
        <v>16557</v>
      </c>
      <c r="R26" s="125">
        <v>570</v>
      </c>
      <c r="S26" s="125">
        <v>0</v>
      </c>
      <c r="T26" s="125">
        <v>0</v>
      </c>
      <c r="U26" s="125">
        <v>0</v>
      </c>
      <c r="V26" s="125">
        <v>585</v>
      </c>
      <c r="W26" s="125">
        <v>3881</v>
      </c>
      <c r="X26" s="125">
        <v>0</v>
      </c>
      <c r="Y26" s="125"/>
      <c r="Z26" s="125">
        <v>0</v>
      </c>
      <c r="AA26" s="125">
        <v>0</v>
      </c>
      <c r="AB26" s="125">
        <v>0</v>
      </c>
      <c r="AC26" s="125">
        <v>0</v>
      </c>
      <c r="AD26" s="125">
        <v>0</v>
      </c>
      <c r="AE26" s="125">
        <v>0</v>
      </c>
      <c r="AF26" s="125">
        <v>38709</v>
      </c>
      <c r="AG26" s="125">
        <v>234</v>
      </c>
      <c r="AH26" s="125">
        <v>0</v>
      </c>
    </row>
    <row r="27" spans="1:34" ht="15" customHeight="1">
      <c r="A27" s="214" t="s">
        <v>490</v>
      </c>
      <c r="B27" s="122" t="s">
        <v>64</v>
      </c>
      <c r="C27" s="125">
        <v>525581888</v>
      </c>
      <c r="D27" s="125">
        <v>616009</v>
      </c>
      <c r="E27" s="125">
        <v>386817256</v>
      </c>
      <c r="F27" s="125">
        <v>735151379</v>
      </c>
      <c r="G27" s="125">
        <v>696462351</v>
      </c>
      <c r="H27" s="125">
        <v>863958</v>
      </c>
      <c r="I27" s="125">
        <v>507492</v>
      </c>
      <c r="J27" s="125">
        <v>1921120</v>
      </c>
      <c r="K27" s="125">
        <v>920661</v>
      </c>
      <c r="L27" s="125">
        <v>4355801</v>
      </c>
      <c r="M27" s="125">
        <v>980047</v>
      </c>
      <c r="N27" s="125">
        <v>1193088</v>
      </c>
      <c r="O27" s="125">
        <v>751235</v>
      </c>
      <c r="P27" s="125">
        <v>373089</v>
      </c>
      <c r="Q27" s="125">
        <v>589459</v>
      </c>
      <c r="R27" s="125">
        <v>1035712</v>
      </c>
      <c r="S27" s="125">
        <v>1052648</v>
      </c>
      <c r="T27" s="125">
        <v>1297909</v>
      </c>
      <c r="U27" s="125">
        <v>1597454</v>
      </c>
      <c r="V27" s="125">
        <v>2121605</v>
      </c>
      <c r="W27" s="125">
        <v>1664199</v>
      </c>
      <c r="X27" s="125">
        <v>986411</v>
      </c>
      <c r="Y27" s="125">
        <v>1342058</v>
      </c>
      <c r="Z27" s="125">
        <v>1297255</v>
      </c>
      <c r="AA27" s="125">
        <v>1068589</v>
      </c>
      <c r="AB27" s="125">
        <v>431505</v>
      </c>
      <c r="AC27" s="125">
        <v>1164728</v>
      </c>
      <c r="AD27" s="125">
        <v>2526083</v>
      </c>
      <c r="AE27" s="125">
        <v>2547639</v>
      </c>
      <c r="AF27" s="125">
        <v>424700</v>
      </c>
      <c r="AG27" s="125">
        <v>1425589</v>
      </c>
      <c r="AH27" s="125">
        <v>1243667</v>
      </c>
    </row>
    <row r="28" spans="1:34" ht="15" customHeight="1">
      <c r="A28" s="214" t="s">
        <v>491</v>
      </c>
      <c r="B28" s="122" t="s">
        <v>65</v>
      </c>
      <c r="C28" s="125">
        <v>97020295</v>
      </c>
      <c r="D28" s="125">
        <v>135231</v>
      </c>
      <c r="E28" s="125">
        <v>0</v>
      </c>
      <c r="F28" s="125">
        <v>8716369</v>
      </c>
      <c r="G28" s="125">
        <v>132318846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  <c r="Q28" s="125">
        <v>0</v>
      </c>
      <c r="R28" s="125">
        <v>213193</v>
      </c>
      <c r="S28" s="125">
        <v>1174018</v>
      </c>
      <c r="T28" s="125">
        <v>2020963</v>
      </c>
      <c r="U28" s="125">
        <v>2805778</v>
      </c>
      <c r="V28" s="125">
        <v>992328</v>
      </c>
      <c r="W28" s="125">
        <v>452313</v>
      </c>
      <c r="X28" s="125">
        <v>0</v>
      </c>
      <c r="Y28" s="125"/>
      <c r="Z28" s="125">
        <v>0</v>
      </c>
      <c r="AA28" s="125">
        <v>7324</v>
      </c>
      <c r="AB28" s="125">
        <v>59624</v>
      </c>
      <c r="AC28" s="125">
        <v>274026</v>
      </c>
      <c r="AD28" s="125">
        <v>667096</v>
      </c>
      <c r="AE28" s="125">
        <v>945835</v>
      </c>
      <c r="AF28" s="125">
        <v>0</v>
      </c>
      <c r="AG28" s="125">
        <v>0</v>
      </c>
      <c r="AH28" s="125">
        <v>961134</v>
      </c>
    </row>
    <row r="29" spans="1:34" ht="15" customHeight="1">
      <c r="A29" s="214" t="s">
        <v>492</v>
      </c>
      <c r="B29" s="122" t="s">
        <v>66</v>
      </c>
      <c r="C29" s="125">
        <v>281301191</v>
      </c>
      <c r="D29" s="125">
        <v>330960</v>
      </c>
      <c r="E29" s="125">
        <v>256180060</v>
      </c>
      <c r="F29" s="125">
        <v>279636332</v>
      </c>
      <c r="G29" s="125">
        <v>290464210</v>
      </c>
      <c r="H29" s="125">
        <v>324253</v>
      </c>
      <c r="I29" s="125">
        <v>237664</v>
      </c>
      <c r="J29" s="125">
        <v>278475</v>
      </c>
      <c r="K29" s="125">
        <v>289520</v>
      </c>
      <c r="L29" s="125">
        <v>321551</v>
      </c>
      <c r="M29" s="125">
        <v>125852</v>
      </c>
      <c r="N29" s="125">
        <v>195625</v>
      </c>
      <c r="O29" s="125">
        <v>265092</v>
      </c>
      <c r="P29" s="125">
        <v>385177</v>
      </c>
      <c r="Q29" s="125">
        <v>287795</v>
      </c>
      <c r="R29" s="125">
        <v>299573</v>
      </c>
      <c r="S29" s="125">
        <v>323763</v>
      </c>
      <c r="T29" s="125">
        <v>388074</v>
      </c>
      <c r="U29" s="125">
        <v>280414</v>
      </c>
      <c r="V29" s="125">
        <v>340080</v>
      </c>
      <c r="W29" s="125">
        <v>387655</v>
      </c>
      <c r="X29" s="125">
        <v>607634</v>
      </c>
      <c r="Y29" s="125">
        <v>341995</v>
      </c>
      <c r="Z29" s="125">
        <v>393314</v>
      </c>
      <c r="AA29" s="125">
        <v>424682</v>
      </c>
      <c r="AB29" s="125">
        <v>883498</v>
      </c>
      <c r="AC29" s="125">
        <v>828388</v>
      </c>
      <c r="AD29" s="125">
        <v>941893</v>
      </c>
      <c r="AE29" s="125">
        <v>910588</v>
      </c>
      <c r="AF29" s="125">
        <v>1699435</v>
      </c>
      <c r="AG29" s="125">
        <v>1028732</v>
      </c>
      <c r="AH29" s="125">
        <v>1068388</v>
      </c>
    </row>
    <row r="30" spans="1:34">
      <c r="A30" s="214" t="s">
        <v>493</v>
      </c>
      <c r="B30" s="122" t="s">
        <v>67</v>
      </c>
      <c r="C30" s="125">
        <v>1679616908</v>
      </c>
      <c r="D30" s="125">
        <v>2207278</v>
      </c>
      <c r="E30" s="125">
        <v>2750824839</v>
      </c>
      <c r="F30" s="125">
        <v>1183692646</v>
      </c>
      <c r="G30" s="125">
        <v>1732300086</v>
      </c>
      <c r="H30" s="125">
        <v>2298223</v>
      </c>
      <c r="I30" s="125">
        <v>2858303</v>
      </c>
      <c r="J30" s="125">
        <v>1229410</v>
      </c>
      <c r="K30" s="125">
        <v>1782398</v>
      </c>
      <c r="L30" s="125">
        <v>2357430</v>
      </c>
      <c r="M30" s="125">
        <v>2967211</v>
      </c>
      <c r="N30" s="125">
        <v>1325027</v>
      </c>
      <c r="O30" s="125">
        <v>1881688</v>
      </c>
      <c r="P30" s="125">
        <v>113870</v>
      </c>
      <c r="Q30" s="125">
        <v>779309</v>
      </c>
      <c r="R30" s="125">
        <v>1429051</v>
      </c>
      <c r="S30" s="125">
        <v>2181711</v>
      </c>
      <c r="T30" s="125">
        <v>2932553</v>
      </c>
      <c r="U30" s="125">
        <v>3663439</v>
      </c>
      <c r="V30" s="125">
        <v>1785668</v>
      </c>
      <c r="W30" s="125">
        <v>2340273</v>
      </c>
      <c r="X30" s="125">
        <v>3025685</v>
      </c>
      <c r="Y30" s="125">
        <v>4026273</v>
      </c>
      <c r="Z30" s="125">
        <v>1574117</v>
      </c>
      <c r="AA30" s="125">
        <v>2306583</v>
      </c>
      <c r="AB30" s="125">
        <v>3245987</v>
      </c>
      <c r="AC30" s="125">
        <v>4461675</v>
      </c>
      <c r="AD30" s="125">
        <v>2341809</v>
      </c>
      <c r="AE30" s="125">
        <v>3253554</v>
      </c>
      <c r="AF30" s="125">
        <v>4153412</v>
      </c>
      <c r="AG30" s="125">
        <v>5162877</v>
      </c>
      <c r="AH30" s="125">
        <v>9886710</v>
      </c>
    </row>
    <row r="31" spans="1:34" ht="15" customHeight="1">
      <c r="A31" s="217" t="s">
        <v>494</v>
      </c>
      <c r="B31" s="123" t="s">
        <v>68</v>
      </c>
      <c r="C31" s="126">
        <v>170709117118</v>
      </c>
      <c r="D31" s="126">
        <v>213196859</v>
      </c>
      <c r="E31" s="126">
        <v>174915440394</v>
      </c>
      <c r="F31" s="126">
        <v>188028379965</v>
      </c>
      <c r="G31" s="126">
        <v>200640008425</v>
      </c>
      <c r="H31" s="126">
        <v>220094257</v>
      </c>
      <c r="I31" s="126">
        <v>246513447</v>
      </c>
      <c r="J31" s="126">
        <v>224072407</v>
      </c>
      <c r="K31" s="126">
        <v>224070288</v>
      </c>
      <c r="L31" s="126">
        <v>223249044</v>
      </c>
      <c r="M31" s="126">
        <v>214440985</v>
      </c>
      <c r="N31" s="126">
        <v>215468005</v>
      </c>
      <c r="O31" s="126">
        <v>230699414</v>
      </c>
      <c r="P31" s="126">
        <v>267200179</v>
      </c>
      <c r="Q31" s="126">
        <v>259406117</v>
      </c>
      <c r="R31" s="126">
        <v>225076365</v>
      </c>
      <c r="S31" s="126">
        <v>233070364</v>
      </c>
      <c r="T31" s="126">
        <v>268330870</v>
      </c>
      <c r="U31" s="126">
        <v>257299283</v>
      </c>
      <c r="V31" s="126">
        <v>186249580</v>
      </c>
      <c r="W31" s="126">
        <v>189602567</v>
      </c>
      <c r="X31" s="126">
        <v>219407988</v>
      </c>
      <c r="Y31" s="126">
        <f>+SUM(Y23:Y30)</f>
        <v>231791340</v>
      </c>
      <c r="Z31" s="126">
        <v>222891966</v>
      </c>
      <c r="AA31" s="126">
        <v>257712121</v>
      </c>
      <c r="AB31" s="126">
        <v>342758232</v>
      </c>
      <c r="AC31" s="126">
        <v>331616640</v>
      </c>
      <c r="AD31" s="126">
        <v>336627709</v>
      </c>
      <c r="AE31" s="126">
        <v>312289564</v>
      </c>
      <c r="AF31" s="126">
        <v>369356274</v>
      </c>
      <c r="AG31" s="126">
        <v>329613313</v>
      </c>
      <c r="AH31" s="126">
        <v>287912439</v>
      </c>
    </row>
    <row r="32" spans="1:34" ht="12" customHeight="1">
      <c r="A32" s="217"/>
      <c r="B32" s="133" t="s">
        <v>0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</row>
    <row r="33" spans="1:34" ht="15" customHeight="1">
      <c r="A33" s="214" t="s">
        <v>125</v>
      </c>
      <c r="B33" s="122" t="s">
        <v>69</v>
      </c>
      <c r="C33" s="125">
        <v>25188903788</v>
      </c>
      <c r="D33" s="125">
        <v>25488037</v>
      </c>
      <c r="E33" s="125">
        <v>25688329554</v>
      </c>
      <c r="F33" s="125">
        <v>25945668710</v>
      </c>
      <c r="G33" s="125">
        <v>26135673566</v>
      </c>
      <c r="H33" s="125">
        <v>26277343</v>
      </c>
      <c r="I33" s="125">
        <v>0</v>
      </c>
      <c r="J33" s="125">
        <v>0</v>
      </c>
      <c r="K33" s="125">
        <v>0</v>
      </c>
      <c r="L33" s="125">
        <v>40166376</v>
      </c>
      <c r="M33" s="125">
        <v>40348414</v>
      </c>
      <c r="N33" s="125">
        <v>40641631</v>
      </c>
      <c r="O33" s="125">
        <v>40945060</v>
      </c>
      <c r="P33" s="125">
        <v>41262993</v>
      </c>
      <c r="Q33" s="125">
        <v>41268488</v>
      </c>
      <c r="R33" s="125">
        <v>82496547</v>
      </c>
      <c r="S33" s="125">
        <v>82683676</v>
      </c>
      <c r="T33" s="125">
        <v>83045149</v>
      </c>
      <c r="U33" s="125">
        <v>83445773</v>
      </c>
      <c r="V33" s="125">
        <v>83563490</v>
      </c>
      <c r="W33" s="125">
        <v>83549862</v>
      </c>
      <c r="X33" s="125">
        <v>84062971</v>
      </c>
      <c r="Y33" s="125">
        <v>84518970</v>
      </c>
      <c r="Z33" s="125">
        <v>84960928</v>
      </c>
      <c r="AA33" s="125">
        <v>85498120</v>
      </c>
      <c r="AB33" s="125">
        <v>40336476</v>
      </c>
      <c r="AC33" s="125">
        <v>40305926</v>
      </c>
      <c r="AD33" s="125">
        <v>40275495</v>
      </c>
      <c r="AE33" s="125">
        <v>40245043</v>
      </c>
      <c r="AF33" s="125">
        <v>40206431</v>
      </c>
      <c r="AG33" s="125">
        <v>40170002</v>
      </c>
      <c r="AH33" s="125">
        <v>40157859</v>
      </c>
    </row>
    <row r="34" spans="1:34" ht="15" customHeight="1">
      <c r="A34" s="218" t="s">
        <v>495</v>
      </c>
      <c r="B34" s="123" t="s">
        <v>70</v>
      </c>
      <c r="C34" s="126">
        <v>25188903788</v>
      </c>
      <c r="D34" s="126">
        <v>25488037</v>
      </c>
      <c r="E34" s="126">
        <v>25688329554</v>
      </c>
      <c r="F34" s="126">
        <v>25945668710</v>
      </c>
      <c r="G34" s="126">
        <v>26135673566</v>
      </c>
      <c r="H34" s="126">
        <v>26277343</v>
      </c>
      <c r="I34" s="126">
        <v>0</v>
      </c>
      <c r="J34" s="126">
        <v>0</v>
      </c>
      <c r="K34" s="126">
        <v>0</v>
      </c>
      <c r="L34" s="126">
        <v>40166376</v>
      </c>
      <c r="M34" s="126">
        <v>40348414</v>
      </c>
      <c r="N34" s="126">
        <v>40641631</v>
      </c>
      <c r="O34" s="126">
        <v>40945060</v>
      </c>
      <c r="P34" s="126">
        <v>41262993</v>
      </c>
      <c r="Q34" s="126">
        <v>41268488</v>
      </c>
      <c r="R34" s="126">
        <v>82496547</v>
      </c>
      <c r="S34" s="126">
        <v>82683676</v>
      </c>
      <c r="T34" s="126">
        <v>83045149</v>
      </c>
      <c r="U34" s="126">
        <v>83445773</v>
      </c>
      <c r="V34" s="126">
        <v>83563490</v>
      </c>
      <c r="W34" s="126">
        <v>83549862</v>
      </c>
      <c r="X34" s="126">
        <f>+X33</f>
        <v>84062971</v>
      </c>
      <c r="Y34" s="126">
        <v>84518970</v>
      </c>
      <c r="Z34" s="126">
        <f t="shared" ref="Z34:AE34" si="0">+Z33</f>
        <v>84960928</v>
      </c>
      <c r="AA34" s="126">
        <f t="shared" si="0"/>
        <v>85498120</v>
      </c>
      <c r="AB34" s="126">
        <f>+AB33</f>
        <v>40336476</v>
      </c>
      <c r="AC34" s="126">
        <f t="shared" si="0"/>
        <v>40305926</v>
      </c>
      <c r="AD34" s="126">
        <f t="shared" si="0"/>
        <v>40275495</v>
      </c>
      <c r="AE34" s="126">
        <f t="shared" si="0"/>
        <v>40245043</v>
      </c>
      <c r="AF34" s="126">
        <f t="shared" ref="AF34:AH34" si="1">+AF33</f>
        <v>40206431</v>
      </c>
      <c r="AG34" s="126">
        <v>40170002</v>
      </c>
      <c r="AH34" s="126">
        <f t="shared" si="1"/>
        <v>40157859</v>
      </c>
    </row>
    <row r="35" spans="1:34" ht="15" customHeight="1" thickBot="1">
      <c r="A35" s="134" t="s">
        <v>524</v>
      </c>
      <c r="B35" s="123" t="s">
        <v>71</v>
      </c>
      <c r="C35" s="131">
        <v>195898020906</v>
      </c>
      <c r="D35" s="131">
        <v>238684896</v>
      </c>
      <c r="E35" s="131">
        <v>200603769948</v>
      </c>
      <c r="F35" s="131">
        <v>213974048675</v>
      </c>
      <c r="G35" s="131">
        <v>226775681991</v>
      </c>
      <c r="H35" s="131">
        <v>246371600</v>
      </c>
      <c r="I35" s="131">
        <v>246513447</v>
      </c>
      <c r="J35" s="131">
        <v>224072407</v>
      </c>
      <c r="K35" s="131">
        <v>224070288</v>
      </c>
      <c r="L35" s="131">
        <v>263415420</v>
      </c>
      <c r="M35" s="131">
        <v>254789399</v>
      </c>
      <c r="N35" s="131">
        <v>256109636</v>
      </c>
      <c r="O35" s="131">
        <v>271644474</v>
      </c>
      <c r="P35" s="131">
        <v>308463172</v>
      </c>
      <c r="Q35" s="131">
        <v>300674605</v>
      </c>
      <c r="R35" s="131">
        <v>307572912</v>
      </c>
      <c r="S35" s="131">
        <v>315754040</v>
      </c>
      <c r="T35" s="131">
        <v>351376019</v>
      </c>
      <c r="U35" s="131">
        <v>340745056</v>
      </c>
      <c r="V35" s="131">
        <v>269813070</v>
      </c>
      <c r="W35" s="131">
        <f>+W34+W31</f>
        <v>273152429</v>
      </c>
      <c r="X35" s="131">
        <f>+X34+X31</f>
        <v>303470959</v>
      </c>
      <c r="Y35" s="131">
        <f>+Y34+Y31</f>
        <v>316310310</v>
      </c>
      <c r="Z35" s="131">
        <f>+Z34+Z31</f>
        <v>307852894</v>
      </c>
      <c r="AA35" s="131">
        <f>+AA34+AA31</f>
        <v>343210241</v>
      </c>
      <c r="AB35" s="131">
        <f t="shared" ref="AB35" si="2">+AB34+AB31</f>
        <v>383094708</v>
      </c>
      <c r="AC35" s="131">
        <f t="shared" ref="AC35" si="3">+AC34+AC31</f>
        <v>371922566</v>
      </c>
      <c r="AD35" s="131">
        <f t="shared" ref="AD35" si="4">+AD34+AD31</f>
        <v>376903204</v>
      </c>
      <c r="AE35" s="131">
        <f t="shared" ref="AE35:AF35" si="5">+AE34+AE31</f>
        <v>352534607</v>
      </c>
      <c r="AF35" s="131">
        <f t="shared" si="5"/>
        <v>409562705</v>
      </c>
      <c r="AG35" s="131">
        <v>369783315</v>
      </c>
      <c r="AH35" s="131">
        <f t="shared" ref="AH35" si="6">+AH34+AH31</f>
        <v>328070298</v>
      </c>
    </row>
    <row r="36" spans="1:34" ht="12.75" customHeight="1" thickTop="1">
      <c r="A36" s="123"/>
      <c r="B36" s="135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</row>
    <row r="37" spans="1:34" ht="15" customHeight="1">
      <c r="A37" s="218" t="s">
        <v>496</v>
      </c>
      <c r="B37" s="123" t="s">
        <v>17</v>
      </c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</row>
    <row r="38" spans="1:34" ht="15" customHeight="1">
      <c r="A38" s="214" t="s">
        <v>135</v>
      </c>
      <c r="B38" s="122" t="s">
        <v>72</v>
      </c>
      <c r="C38" s="126">
        <v>15217695443</v>
      </c>
      <c r="D38" s="126">
        <v>15217695</v>
      </c>
      <c r="E38" s="126">
        <v>15217695443</v>
      </c>
      <c r="F38" s="126">
        <v>15217695443</v>
      </c>
      <c r="G38" s="126">
        <v>15217695443</v>
      </c>
      <c r="H38" s="126">
        <v>15217695</v>
      </c>
      <c r="I38" s="126">
        <v>15217695</v>
      </c>
      <c r="J38" s="126">
        <v>15217695</v>
      </c>
      <c r="K38" s="126">
        <v>15217695</v>
      </c>
      <c r="L38" s="126">
        <v>15217695</v>
      </c>
      <c r="M38" s="126">
        <v>15217695</v>
      </c>
      <c r="N38" s="126">
        <v>15217695</v>
      </c>
      <c r="O38" s="126">
        <v>15217695</v>
      </c>
      <c r="P38" s="126">
        <v>15217695</v>
      </c>
      <c r="Q38" s="126">
        <v>15217695</v>
      </c>
      <c r="R38" s="126">
        <v>15217695</v>
      </c>
      <c r="S38" s="126">
        <v>15217695</v>
      </c>
      <c r="T38" s="126">
        <v>15217695</v>
      </c>
      <c r="U38" s="126">
        <v>15217695</v>
      </c>
      <c r="V38" s="126">
        <v>15217695</v>
      </c>
      <c r="W38" s="126">
        <v>15217695</v>
      </c>
      <c r="X38" s="126">
        <v>15217695</v>
      </c>
      <c r="Y38" s="126">
        <v>15217695</v>
      </c>
      <c r="Z38" s="126">
        <v>15217695</v>
      </c>
      <c r="AA38" s="126">
        <v>15217695</v>
      </c>
      <c r="AB38" s="126">
        <v>15217695</v>
      </c>
      <c r="AC38" s="126">
        <v>15217695</v>
      </c>
      <c r="AD38" s="126">
        <v>15217695</v>
      </c>
      <c r="AE38" s="126">
        <v>15217695</v>
      </c>
      <c r="AF38" s="126">
        <v>15217695</v>
      </c>
      <c r="AG38" s="126">
        <v>15217695</v>
      </c>
      <c r="AH38" s="126">
        <v>15217695</v>
      </c>
    </row>
    <row r="39" spans="1:34" ht="15" customHeight="1">
      <c r="A39" s="214" t="s">
        <v>497</v>
      </c>
      <c r="B39" s="122" t="s">
        <v>73</v>
      </c>
      <c r="C39" s="125">
        <v>21653634824</v>
      </c>
      <c r="D39" s="125">
        <v>23399340</v>
      </c>
      <c r="E39" s="125">
        <v>25099735312</v>
      </c>
      <c r="F39" s="125">
        <v>22078467301</v>
      </c>
      <c r="G39" s="125">
        <v>23928038007</v>
      </c>
      <c r="H39" s="125">
        <v>25801359</v>
      </c>
      <c r="I39" s="125">
        <v>27656543</v>
      </c>
      <c r="J39" s="125">
        <v>24436903</v>
      </c>
      <c r="K39" s="125">
        <v>26266614</v>
      </c>
      <c r="L39" s="125">
        <v>28191023</v>
      </c>
      <c r="M39" s="125">
        <v>30215993</v>
      </c>
      <c r="N39" s="125">
        <v>28499421</v>
      </c>
      <c r="O39" s="125">
        <v>30458982</v>
      </c>
      <c r="P39" s="125">
        <v>32595075</v>
      </c>
      <c r="Q39" s="125">
        <v>34780629</v>
      </c>
      <c r="R39" s="125">
        <v>35407330</v>
      </c>
      <c r="S39" s="125">
        <v>37778216</v>
      </c>
      <c r="T39" s="125">
        <v>37379548</v>
      </c>
      <c r="U39" s="125">
        <v>39383172</v>
      </c>
      <c r="V39" s="125">
        <v>38525821</v>
      </c>
      <c r="W39" s="125">
        <v>39808363</v>
      </c>
      <c r="X39" s="125">
        <v>41258277</v>
      </c>
      <c r="Y39" s="125">
        <v>42920212</v>
      </c>
      <c r="Z39" s="125">
        <v>37977311</v>
      </c>
      <c r="AA39" s="125">
        <v>39659369</v>
      </c>
      <c r="AB39" s="125">
        <v>41762837</v>
      </c>
      <c r="AC39" s="125">
        <v>44304659</v>
      </c>
      <c r="AD39" s="125">
        <v>43238620</v>
      </c>
      <c r="AE39" s="125">
        <v>45248820</v>
      </c>
      <c r="AF39" s="125">
        <v>47330968</v>
      </c>
      <c r="AG39" s="125">
        <v>49672706</v>
      </c>
      <c r="AH39" s="125">
        <v>52381894</v>
      </c>
    </row>
    <row r="40" spans="1:34" ht="15" customHeight="1">
      <c r="A40" s="214" t="s">
        <v>140</v>
      </c>
      <c r="B40" s="122" t="s">
        <v>74</v>
      </c>
      <c r="C40" s="125">
        <v>-1576851446</v>
      </c>
      <c r="D40" s="125">
        <v>-2100575</v>
      </c>
      <c r="E40" s="125">
        <v>-2610693952</v>
      </c>
      <c r="F40" s="125">
        <v>-1074132581</v>
      </c>
      <c r="G40" s="125">
        <v>-1629003491</v>
      </c>
      <c r="H40" s="125">
        <v>-2191001</v>
      </c>
      <c r="I40" s="125">
        <v>-2747556</v>
      </c>
      <c r="J40" s="125">
        <v>-1124364</v>
      </c>
      <c r="K40" s="125">
        <v>-1673277</v>
      </c>
      <c r="L40" s="125">
        <v>-2250599</v>
      </c>
      <c r="M40" s="125">
        <v>-4593265</v>
      </c>
      <c r="N40" s="125">
        <v>-2987824</v>
      </c>
      <c r="O40" s="125">
        <v>-3575692</v>
      </c>
      <c r="P40" s="125">
        <v>-1635175</v>
      </c>
      <c r="Q40" s="125">
        <v>-2290841</v>
      </c>
      <c r="R40" s="125">
        <v>-1334229</v>
      </c>
      <c r="S40" s="125">
        <v>-2045495</v>
      </c>
      <c r="T40" s="125">
        <v>0</v>
      </c>
      <c r="U40" s="125">
        <v>0</v>
      </c>
      <c r="V40" s="125">
        <v>0</v>
      </c>
      <c r="W40" s="125">
        <v>0</v>
      </c>
      <c r="X40" s="125">
        <v>0</v>
      </c>
      <c r="Y40" s="125">
        <v>0</v>
      </c>
      <c r="Z40" s="125">
        <v>0</v>
      </c>
      <c r="AA40" s="125">
        <v>0</v>
      </c>
      <c r="AB40" s="125">
        <v>0</v>
      </c>
      <c r="AC40" s="125">
        <v>0</v>
      </c>
      <c r="AD40" s="125">
        <v>0</v>
      </c>
      <c r="AE40" s="125">
        <v>0</v>
      </c>
      <c r="AF40" s="125">
        <v>0</v>
      </c>
      <c r="AG40" s="125">
        <v>0</v>
      </c>
      <c r="AH40" s="125">
        <v>0</v>
      </c>
    </row>
    <row r="41" spans="1:34" ht="15" customHeight="1">
      <c r="A41" s="214" t="s">
        <v>498</v>
      </c>
      <c r="B41" s="137" t="s">
        <v>75</v>
      </c>
      <c r="C41" s="126">
        <v>35294478821</v>
      </c>
      <c r="D41" s="126">
        <v>36516460</v>
      </c>
      <c r="E41" s="126">
        <v>37706736803</v>
      </c>
      <c r="F41" s="126">
        <v>36222030163</v>
      </c>
      <c r="G41" s="126">
        <v>37516729959</v>
      </c>
      <c r="H41" s="126">
        <v>38828053</v>
      </c>
      <c r="I41" s="126">
        <v>40126682</v>
      </c>
      <c r="J41" s="126">
        <v>38530234</v>
      </c>
      <c r="K41" s="126">
        <v>39811032</v>
      </c>
      <c r="L41" s="126">
        <v>41158119</v>
      </c>
      <c r="M41" s="126">
        <v>40840423</v>
      </c>
      <c r="N41" s="126">
        <v>40729292</v>
      </c>
      <c r="O41" s="126">
        <v>42100985</v>
      </c>
      <c r="P41" s="126">
        <v>46177595</v>
      </c>
      <c r="Q41" s="126">
        <v>47707483</v>
      </c>
      <c r="R41" s="126">
        <v>49290796</v>
      </c>
      <c r="S41" s="126">
        <v>50950416</v>
      </c>
      <c r="T41" s="126">
        <v>52597243</v>
      </c>
      <c r="U41" s="126">
        <v>54600867</v>
      </c>
      <c r="V41" s="126">
        <v>53743516</v>
      </c>
      <c r="W41" s="126">
        <v>55026058</v>
      </c>
      <c r="X41" s="126">
        <v>56475972</v>
      </c>
      <c r="Y41" s="126">
        <v>58137907</v>
      </c>
      <c r="Z41" s="126">
        <v>53195006</v>
      </c>
      <c r="AA41" s="126">
        <v>54877064</v>
      </c>
      <c r="AB41" s="126">
        <v>56980532</v>
      </c>
      <c r="AC41" s="126">
        <v>59522354</v>
      </c>
      <c r="AD41" s="126">
        <v>58456315</v>
      </c>
      <c r="AE41" s="126">
        <v>60466515</v>
      </c>
      <c r="AF41" s="126">
        <v>62548663</v>
      </c>
      <c r="AG41" s="126">
        <v>64890401</v>
      </c>
      <c r="AH41" s="126">
        <v>67599589</v>
      </c>
    </row>
    <row r="42" spans="1:34" ht="15" customHeight="1">
      <c r="A42" s="214"/>
      <c r="B42" s="122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</row>
    <row r="43" spans="1:34" ht="15" customHeight="1" thickBot="1">
      <c r="A43" s="218" t="s">
        <v>499</v>
      </c>
      <c r="B43" s="123" t="s">
        <v>76</v>
      </c>
      <c r="C43" s="131">
        <v>231192499727</v>
      </c>
      <c r="D43" s="131">
        <v>275201356</v>
      </c>
      <c r="E43" s="131">
        <v>238310506751</v>
      </c>
      <c r="F43" s="131">
        <v>250196078838</v>
      </c>
      <c r="G43" s="131">
        <v>264292411950</v>
      </c>
      <c r="H43" s="131">
        <v>285199653</v>
      </c>
      <c r="I43" s="131">
        <v>286640129</v>
      </c>
      <c r="J43" s="131">
        <v>262602641</v>
      </c>
      <c r="K43" s="131">
        <v>263881320</v>
      </c>
      <c r="L43" s="131">
        <v>304573539</v>
      </c>
      <c r="M43" s="131">
        <v>295629822</v>
      </c>
      <c r="N43" s="131">
        <v>296838928</v>
      </c>
      <c r="O43" s="131">
        <v>313745459</v>
      </c>
      <c r="P43" s="131">
        <v>354640767</v>
      </c>
      <c r="Q43" s="131">
        <v>348382088</v>
      </c>
      <c r="R43" s="131">
        <v>356863708</v>
      </c>
      <c r="S43" s="131">
        <v>366704456</v>
      </c>
      <c r="T43" s="131">
        <v>403973262</v>
      </c>
      <c r="U43" s="131">
        <v>395345923</v>
      </c>
      <c r="V43" s="131">
        <v>323556586</v>
      </c>
      <c r="W43" s="131">
        <v>328178487</v>
      </c>
      <c r="X43" s="131">
        <v>359946931</v>
      </c>
      <c r="Y43" s="131">
        <v>374448217</v>
      </c>
      <c r="Z43" s="131">
        <v>361047900</v>
      </c>
      <c r="AA43" s="131">
        <v>398087305</v>
      </c>
      <c r="AB43" s="131">
        <v>440075240</v>
      </c>
      <c r="AC43" s="131">
        <v>431444920</v>
      </c>
      <c r="AD43" s="131">
        <v>435359519</v>
      </c>
      <c r="AE43" s="131">
        <v>413001122</v>
      </c>
      <c r="AF43" s="131">
        <v>472111368</v>
      </c>
      <c r="AG43" s="131">
        <v>434673716</v>
      </c>
      <c r="AH43" s="131">
        <v>395669887</v>
      </c>
    </row>
    <row r="44" spans="1:34" ht="15" customHeight="1" thickTop="1">
      <c r="B44" s="138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</row>
    <row r="45" spans="1:34" ht="10.5" customHeight="1"/>
    <row r="46" spans="1:34" ht="10.5" customHeight="1"/>
    <row r="47" spans="1:34" ht="10.5" customHeight="1"/>
    <row r="48" spans="1:34" s="17" customFormat="1" ht="10.5" customHeight="1">
      <c r="A48"/>
      <c r="B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</row>
    <row r="49" spans="1:34" s="17" customFormat="1" ht="10.5" customHeight="1">
      <c r="A49"/>
      <c r="B4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</row>
    <row r="50" spans="1:34" s="17" customFormat="1" ht="10.5" customHeight="1">
      <c r="A50"/>
      <c r="B5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</row>
    <row r="51" spans="1:34" s="17" customFormat="1" ht="10.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s="17" customFormat="1" ht="10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s="17" customFormat="1" ht="10.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s="17" customFormat="1" ht="10.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s="17" customFormat="1" ht="10.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s="17" customFormat="1" ht="10.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s="17" customFormat="1" ht="10.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s="17" customFormat="1" ht="10.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s="17" customFormat="1" ht="10.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s="17" customFormat="1" ht="10.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s="17" customFormat="1" ht="10.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s="17" customFormat="1" ht="10.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s="17" customFormat="1" ht="10.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ht="10.5" customHeight="1"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customFormat="1" ht="10.5" customHeight="1"/>
    <row r="66" customFormat="1" ht="10.5" customHeight="1"/>
    <row r="67" customFormat="1" ht="10.5" customHeight="1"/>
    <row r="68" customFormat="1" ht="10.5" customHeight="1"/>
    <row r="69" customFormat="1" ht="10.5" customHeight="1"/>
    <row r="70" customFormat="1" ht="10.5" customHeight="1"/>
    <row r="71" customFormat="1" ht="10.5" customHeight="1"/>
  </sheetData>
  <sheetProtection formatCells="0"/>
  <conditionalFormatting sqref="C43:S43">
    <cfRule type="duplicateValues" dxfId="19" priority="1"/>
  </conditionalFormatting>
  <pageMargins left="0.11811023622047245" right="0.11811023622047245" top="0.15748031496062992" bottom="0.35433070866141736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7030A0"/>
    <pageSetUpPr fitToPage="1"/>
  </sheetPr>
  <dimension ref="A1:AI18"/>
  <sheetViews>
    <sheetView showGridLines="0" zoomScale="85" zoomScaleNormal="85" workbookViewId="0">
      <pane xSplit="2" ySplit="1" topLeftCell="AF6" activePane="bottomRight" state="frozen"/>
      <selection activeCell="AD1" sqref="AD1:AD1048576"/>
      <selection pane="topRight" activeCell="AD1" sqref="AD1:AD1048576"/>
      <selection pane="bottomLeft" activeCell="AD1" sqref="AD1:AD1048576"/>
      <selection pane="bottomRight" activeCell="AI2" sqref="AI2"/>
    </sheetView>
  </sheetViews>
  <sheetFormatPr baseColWidth="10" defaultColWidth="11.453125" defaultRowHeight="14.5" outlineLevelCol="1"/>
  <cols>
    <col min="1" max="1" width="55.08984375" style="30" customWidth="1"/>
    <col min="2" max="2" width="42.81640625" style="30" customWidth="1" outlineLevel="1"/>
    <col min="3" max="3" width="4" style="30" customWidth="1" outlineLevel="1"/>
    <col min="4" max="35" width="14.81640625" style="30" customWidth="1"/>
    <col min="36" max="242" width="11.453125" style="30"/>
    <col min="243" max="247" width="2.81640625" style="30" customWidth="1"/>
    <col min="248" max="248" width="90.81640625" style="30" customWidth="1"/>
    <col min="249" max="249" width="1.81640625" style="30" customWidth="1"/>
    <col min="250" max="253" width="16.81640625" style="30" customWidth="1"/>
    <col min="254" max="254" width="2.81640625" style="30" customWidth="1"/>
    <col min="255" max="255" width="7.81640625" style="30" customWidth="1"/>
    <col min="256" max="256" width="15.453125" style="30" customWidth="1"/>
    <col min="257" max="257" width="14.08984375" style="30" customWidth="1"/>
    <col min="258" max="258" width="13.54296875" style="30" customWidth="1"/>
    <col min="259" max="259" width="15" style="30" customWidth="1"/>
    <col min="260" max="260" width="11.453125" style="30" customWidth="1"/>
    <col min="261" max="261" width="11.453125" style="30"/>
    <col min="262" max="262" width="1.08984375" style="30" customWidth="1"/>
    <col min="263" max="263" width="11.453125" style="30"/>
    <col min="264" max="264" width="1.81640625" style="30" customWidth="1"/>
    <col min="265" max="265" width="11.453125" style="30"/>
    <col min="266" max="266" width="1.81640625" style="30" customWidth="1"/>
    <col min="267" max="498" width="11.453125" style="30"/>
    <col min="499" max="503" width="2.81640625" style="30" customWidth="1"/>
    <col min="504" max="504" width="90.81640625" style="30" customWidth="1"/>
    <col min="505" max="505" width="1.81640625" style="30" customWidth="1"/>
    <col min="506" max="509" width="16.81640625" style="30" customWidth="1"/>
    <col min="510" max="510" width="2.81640625" style="30" customWidth="1"/>
    <col min="511" max="511" width="7.81640625" style="30" customWidth="1"/>
    <col min="512" max="512" width="15.453125" style="30" customWidth="1"/>
    <col min="513" max="513" width="14.08984375" style="30" customWidth="1"/>
    <col min="514" max="514" width="13.54296875" style="30" customWidth="1"/>
    <col min="515" max="515" width="15" style="30" customWidth="1"/>
    <col min="516" max="516" width="11.453125" style="30" customWidth="1"/>
    <col min="517" max="517" width="11.453125" style="30"/>
    <col min="518" max="518" width="1.08984375" style="30" customWidth="1"/>
    <col min="519" max="519" width="11.453125" style="30"/>
    <col min="520" max="520" width="1.81640625" style="30" customWidth="1"/>
    <col min="521" max="521" width="11.453125" style="30"/>
    <col min="522" max="522" width="1.81640625" style="30" customWidth="1"/>
    <col min="523" max="754" width="11.453125" style="30"/>
    <col min="755" max="759" width="2.81640625" style="30" customWidth="1"/>
    <col min="760" max="760" width="90.81640625" style="30" customWidth="1"/>
    <col min="761" max="761" width="1.81640625" style="30" customWidth="1"/>
    <col min="762" max="765" width="16.81640625" style="30" customWidth="1"/>
    <col min="766" max="766" width="2.81640625" style="30" customWidth="1"/>
    <col min="767" max="767" width="7.81640625" style="30" customWidth="1"/>
    <col min="768" max="768" width="15.453125" style="30" customWidth="1"/>
    <col min="769" max="769" width="14.08984375" style="30" customWidth="1"/>
    <col min="770" max="770" width="13.54296875" style="30" customWidth="1"/>
    <col min="771" max="771" width="15" style="30" customWidth="1"/>
    <col min="772" max="772" width="11.453125" style="30" customWidth="1"/>
    <col min="773" max="773" width="11.453125" style="30"/>
    <col min="774" max="774" width="1.08984375" style="30" customWidth="1"/>
    <col min="775" max="775" width="11.453125" style="30"/>
    <col min="776" max="776" width="1.81640625" style="30" customWidth="1"/>
    <col min="777" max="777" width="11.453125" style="30"/>
    <col min="778" max="778" width="1.81640625" style="30" customWidth="1"/>
    <col min="779" max="1010" width="11.453125" style="30"/>
    <col min="1011" max="1015" width="2.81640625" style="30" customWidth="1"/>
    <col min="1016" max="1016" width="90.81640625" style="30" customWidth="1"/>
    <col min="1017" max="1017" width="1.81640625" style="30" customWidth="1"/>
    <col min="1018" max="1021" width="16.81640625" style="30" customWidth="1"/>
    <col min="1022" max="1022" width="2.81640625" style="30" customWidth="1"/>
    <col min="1023" max="1023" width="7.81640625" style="30" customWidth="1"/>
    <col min="1024" max="1024" width="15.453125" style="30" customWidth="1"/>
    <col min="1025" max="1025" width="14.08984375" style="30" customWidth="1"/>
    <col min="1026" max="1026" width="13.54296875" style="30" customWidth="1"/>
    <col min="1027" max="1027" width="15" style="30" customWidth="1"/>
    <col min="1028" max="1028" width="11.453125" style="30" customWidth="1"/>
    <col min="1029" max="1029" width="11.453125" style="30"/>
    <col min="1030" max="1030" width="1.08984375" style="30" customWidth="1"/>
    <col min="1031" max="1031" width="11.453125" style="30"/>
    <col min="1032" max="1032" width="1.81640625" style="30" customWidth="1"/>
    <col min="1033" max="1033" width="11.453125" style="30"/>
    <col min="1034" max="1034" width="1.81640625" style="30" customWidth="1"/>
    <col min="1035" max="1266" width="11.453125" style="30"/>
    <col min="1267" max="1271" width="2.81640625" style="30" customWidth="1"/>
    <col min="1272" max="1272" width="90.81640625" style="30" customWidth="1"/>
    <col min="1273" max="1273" width="1.81640625" style="30" customWidth="1"/>
    <col min="1274" max="1277" width="16.81640625" style="30" customWidth="1"/>
    <col min="1278" max="1278" width="2.81640625" style="30" customWidth="1"/>
    <col min="1279" max="1279" width="7.81640625" style="30" customWidth="1"/>
    <col min="1280" max="1280" width="15.453125" style="30" customWidth="1"/>
    <col min="1281" max="1281" width="14.08984375" style="30" customWidth="1"/>
    <col min="1282" max="1282" width="13.54296875" style="30" customWidth="1"/>
    <col min="1283" max="1283" width="15" style="30" customWidth="1"/>
    <col min="1284" max="1284" width="11.453125" style="30" customWidth="1"/>
    <col min="1285" max="1285" width="11.453125" style="30"/>
    <col min="1286" max="1286" width="1.08984375" style="30" customWidth="1"/>
    <col min="1287" max="1287" width="11.453125" style="30"/>
    <col min="1288" max="1288" width="1.81640625" style="30" customWidth="1"/>
    <col min="1289" max="1289" width="11.453125" style="30"/>
    <col min="1290" max="1290" width="1.81640625" style="30" customWidth="1"/>
    <col min="1291" max="1522" width="11.453125" style="30"/>
    <col min="1523" max="1527" width="2.81640625" style="30" customWidth="1"/>
    <col min="1528" max="1528" width="90.81640625" style="30" customWidth="1"/>
    <col min="1529" max="1529" width="1.81640625" style="30" customWidth="1"/>
    <col min="1530" max="1533" width="16.81640625" style="30" customWidth="1"/>
    <col min="1534" max="1534" width="2.81640625" style="30" customWidth="1"/>
    <col min="1535" max="1535" width="7.81640625" style="30" customWidth="1"/>
    <col min="1536" max="1536" width="15.453125" style="30" customWidth="1"/>
    <col min="1537" max="1537" width="14.08984375" style="30" customWidth="1"/>
    <col min="1538" max="1538" width="13.54296875" style="30" customWidth="1"/>
    <col min="1539" max="1539" width="15" style="30" customWidth="1"/>
    <col min="1540" max="1540" width="11.453125" style="30" customWidth="1"/>
    <col min="1541" max="1541" width="11.453125" style="30"/>
    <col min="1542" max="1542" width="1.08984375" style="30" customWidth="1"/>
    <col min="1543" max="1543" width="11.453125" style="30"/>
    <col min="1544" max="1544" width="1.81640625" style="30" customWidth="1"/>
    <col min="1545" max="1545" width="11.453125" style="30"/>
    <col min="1546" max="1546" width="1.81640625" style="30" customWidth="1"/>
    <col min="1547" max="1778" width="11.453125" style="30"/>
    <col min="1779" max="1783" width="2.81640625" style="30" customWidth="1"/>
    <col min="1784" max="1784" width="90.81640625" style="30" customWidth="1"/>
    <col min="1785" max="1785" width="1.81640625" style="30" customWidth="1"/>
    <col min="1786" max="1789" width="16.81640625" style="30" customWidth="1"/>
    <col min="1790" max="1790" width="2.81640625" style="30" customWidth="1"/>
    <col min="1791" max="1791" width="7.81640625" style="30" customWidth="1"/>
    <col min="1792" max="1792" width="15.453125" style="30" customWidth="1"/>
    <col min="1793" max="1793" width="14.08984375" style="30" customWidth="1"/>
    <col min="1794" max="1794" width="13.54296875" style="30" customWidth="1"/>
    <col min="1795" max="1795" width="15" style="30" customWidth="1"/>
    <col min="1796" max="1796" width="11.453125" style="30" customWidth="1"/>
    <col min="1797" max="1797" width="11.453125" style="30"/>
    <col min="1798" max="1798" width="1.08984375" style="30" customWidth="1"/>
    <col min="1799" max="1799" width="11.453125" style="30"/>
    <col min="1800" max="1800" width="1.81640625" style="30" customWidth="1"/>
    <col min="1801" max="1801" width="11.453125" style="30"/>
    <col min="1802" max="1802" width="1.81640625" style="30" customWidth="1"/>
    <col min="1803" max="2034" width="11.453125" style="30"/>
    <col min="2035" max="2039" width="2.81640625" style="30" customWidth="1"/>
    <col min="2040" max="2040" width="90.81640625" style="30" customWidth="1"/>
    <col min="2041" max="2041" width="1.81640625" style="30" customWidth="1"/>
    <col min="2042" max="2045" width="16.81640625" style="30" customWidth="1"/>
    <col min="2046" max="2046" width="2.81640625" style="30" customWidth="1"/>
    <col min="2047" max="2047" width="7.81640625" style="30" customWidth="1"/>
    <col min="2048" max="2048" width="15.453125" style="30" customWidth="1"/>
    <col min="2049" max="2049" width="14.08984375" style="30" customWidth="1"/>
    <col min="2050" max="2050" width="13.54296875" style="30" customWidth="1"/>
    <col min="2051" max="2051" width="15" style="30" customWidth="1"/>
    <col min="2052" max="2052" width="11.453125" style="30" customWidth="1"/>
    <col min="2053" max="2053" width="11.453125" style="30"/>
    <col min="2054" max="2054" width="1.08984375" style="30" customWidth="1"/>
    <col min="2055" max="2055" width="11.453125" style="30"/>
    <col min="2056" max="2056" width="1.81640625" style="30" customWidth="1"/>
    <col min="2057" max="2057" width="11.453125" style="30"/>
    <col min="2058" max="2058" width="1.81640625" style="30" customWidth="1"/>
    <col min="2059" max="2290" width="11.453125" style="30"/>
    <col min="2291" max="2295" width="2.81640625" style="30" customWidth="1"/>
    <col min="2296" max="2296" width="90.81640625" style="30" customWidth="1"/>
    <col min="2297" max="2297" width="1.81640625" style="30" customWidth="1"/>
    <col min="2298" max="2301" width="16.81640625" style="30" customWidth="1"/>
    <col min="2302" max="2302" width="2.81640625" style="30" customWidth="1"/>
    <col min="2303" max="2303" width="7.81640625" style="30" customWidth="1"/>
    <col min="2304" max="2304" width="15.453125" style="30" customWidth="1"/>
    <col min="2305" max="2305" width="14.08984375" style="30" customWidth="1"/>
    <col min="2306" max="2306" width="13.54296875" style="30" customWidth="1"/>
    <col min="2307" max="2307" width="15" style="30" customWidth="1"/>
    <col min="2308" max="2308" width="11.453125" style="30" customWidth="1"/>
    <col min="2309" max="2309" width="11.453125" style="30"/>
    <col min="2310" max="2310" width="1.08984375" style="30" customWidth="1"/>
    <col min="2311" max="2311" width="11.453125" style="30"/>
    <col min="2312" max="2312" width="1.81640625" style="30" customWidth="1"/>
    <col min="2313" max="2313" width="11.453125" style="30"/>
    <col min="2314" max="2314" width="1.81640625" style="30" customWidth="1"/>
    <col min="2315" max="2546" width="11.453125" style="30"/>
    <col min="2547" max="2551" width="2.81640625" style="30" customWidth="1"/>
    <col min="2552" max="2552" width="90.81640625" style="30" customWidth="1"/>
    <col min="2553" max="2553" width="1.81640625" style="30" customWidth="1"/>
    <col min="2554" max="2557" width="16.81640625" style="30" customWidth="1"/>
    <col min="2558" max="2558" width="2.81640625" style="30" customWidth="1"/>
    <col min="2559" max="2559" width="7.81640625" style="30" customWidth="1"/>
    <col min="2560" max="2560" width="15.453125" style="30" customWidth="1"/>
    <col min="2561" max="2561" width="14.08984375" style="30" customWidth="1"/>
    <col min="2562" max="2562" width="13.54296875" style="30" customWidth="1"/>
    <col min="2563" max="2563" width="15" style="30" customWidth="1"/>
    <col min="2564" max="2564" width="11.453125" style="30" customWidth="1"/>
    <col min="2565" max="2565" width="11.453125" style="30"/>
    <col min="2566" max="2566" width="1.08984375" style="30" customWidth="1"/>
    <col min="2567" max="2567" width="11.453125" style="30"/>
    <col min="2568" max="2568" width="1.81640625" style="30" customWidth="1"/>
    <col min="2569" max="2569" width="11.453125" style="30"/>
    <col min="2570" max="2570" width="1.81640625" style="30" customWidth="1"/>
    <col min="2571" max="2802" width="11.453125" style="30"/>
    <col min="2803" max="2807" width="2.81640625" style="30" customWidth="1"/>
    <col min="2808" max="2808" width="90.81640625" style="30" customWidth="1"/>
    <col min="2809" max="2809" width="1.81640625" style="30" customWidth="1"/>
    <col min="2810" max="2813" width="16.81640625" style="30" customWidth="1"/>
    <col min="2814" max="2814" width="2.81640625" style="30" customWidth="1"/>
    <col min="2815" max="2815" width="7.81640625" style="30" customWidth="1"/>
    <col min="2816" max="2816" width="15.453125" style="30" customWidth="1"/>
    <col min="2817" max="2817" width="14.08984375" style="30" customWidth="1"/>
    <col min="2818" max="2818" width="13.54296875" style="30" customWidth="1"/>
    <col min="2819" max="2819" width="15" style="30" customWidth="1"/>
    <col min="2820" max="2820" width="11.453125" style="30" customWidth="1"/>
    <col min="2821" max="2821" width="11.453125" style="30"/>
    <col min="2822" max="2822" width="1.08984375" style="30" customWidth="1"/>
    <col min="2823" max="2823" width="11.453125" style="30"/>
    <col min="2824" max="2824" width="1.81640625" style="30" customWidth="1"/>
    <col min="2825" max="2825" width="11.453125" style="30"/>
    <col min="2826" max="2826" width="1.81640625" style="30" customWidth="1"/>
    <col min="2827" max="3058" width="11.453125" style="30"/>
    <col min="3059" max="3063" width="2.81640625" style="30" customWidth="1"/>
    <col min="3064" max="3064" width="90.81640625" style="30" customWidth="1"/>
    <col min="3065" max="3065" width="1.81640625" style="30" customWidth="1"/>
    <col min="3066" max="3069" width="16.81640625" style="30" customWidth="1"/>
    <col min="3070" max="3070" width="2.81640625" style="30" customWidth="1"/>
    <col min="3071" max="3071" width="7.81640625" style="30" customWidth="1"/>
    <col min="3072" max="3072" width="15.453125" style="30" customWidth="1"/>
    <col min="3073" max="3073" width="14.08984375" style="30" customWidth="1"/>
    <col min="3074" max="3074" width="13.54296875" style="30" customWidth="1"/>
    <col min="3075" max="3075" width="15" style="30" customWidth="1"/>
    <col min="3076" max="3076" width="11.453125" style="30" customWidth="1"/>
    <col min="3077" max="3077" width="11.453125" style="30"/>
    <col min="3078" max="3078" width="1.08984375" style="30" customWidth="1"/>
    <col min="3079" max="3079" width="11.453125" style="30"/>
    <col min="3080" max="3080" width="1.81640625" style="30" customWidth="1"/>
    <col min="3081" max="3081" width="11.453125" style="30"/>
    <col min="3082" max="3082" width="1.81640625" style="30" customWidth="1"/>
    <col min="3083" max="3314" width="11.453125" style="30"/>
    <col min="3315" max="3319" width="2.81640625" style="30" customWidth="1"/>
    <col min="3320" max="3320" width="90.81640625" style="30" customWidth="1"/>
    <col min="3321" max="3321" width="1.81640625" style="30" customWidth="1"/>
    <col min="3322" max="3325" width="16.81640625" style="30" customWidth="1"/>
    <col min="3326" max="3326" width="2.81640625" style="30" customWidth="1"/>
    <col min="3327" max="3327" width="7.81640625" style="30" customWidth="1"/>
    <col min="3328" max="3328" width="15.453125" style="30" customWidth="1"/>
    <col min="3329" max="3329" width="14.08984375" style="30" customWidth="1"/>
    <col min="3330" max="3330" width="13.54296875" style="30" customWidth="1"/>
    <col min="3331" max="3331" width="15" style="30" customWidth="1"/>
    <col min="3332" max="3332" width="11.453125" style="30" customWidth="1"/>
    <col min="3333" max="3333" width="11.453125" style="30"/>
    <col min="3334" max="3334" width="1.08984375" style="30" customWidth="1"/>
    <col min="3335" max="3335" width="11.453125" style="30"/>
    <col min="3336" max="3336" width="1.81640625" style="30" customWidth="1"/>
    <col min="3337" max="3337" width="11.453125" style="30"/>
    <col min="3338" max="3338" width="1.81640625" style="30" customWidth="1"/>
    <col min="3339" max="3570" width="11.453125" style="30"/>
    <col min="3571" max="3575" width="2.81640625" style="30" customWidth="1"/>
    <col min="3576" max="3576" width="90.81640625" style="30" customWidth="1"/>
    <col min="3577" max="3577" width="1.81640625" style="30" customWidth="1"/>
    <col min="3578" max="3581" width="16.81640625" style="30" customWidth="1"/>
    <col min="3582" max="3582" width="2.81640625" style="30" customWidth="1"/>
    <col min="3583" max="3583" width="7.81640625" style="30" customWidth="1"/>
    <col min="3584" max="3584" width="15.453125" style="30" customWidth="1"/>
    <col min="3585" max="3585" width="14.08984375" style="30" customWidth="1"/>
    <col min="3586" max="3586" width="13.54296875" style="30" customWidth="1"/>
    <col min="3587" max="3587" width="15" style="30" customWidth="1"/>
    <col min="3588" max="3588" width="11.453125" style="30" customWidth="1"/>
    <col min="3589" max="3589" width="11.453125" style="30"/>
    <col min="3590" max="3590" width="1.08984375" style="30" customWidth="1"/>
    <col min="3591" max="3591" width="11.453125" style="30"/>
    <col min="3592" max="3592" width="1.81640625" style="30" customWidth="1"/>
    <col min="3593" max="3593" width="11.453125" style="30"/>
    <col min="3594" max="3594" width="1.81640625" style="30" customWidth="1"/>
    <col min="3595" max="3826" width="11.453125" style="30"/>
    <col min="3827" max="3831" width="2.81640625" style="30" customWidth="1"/>
    <col min="3832" max="3832" width="90.81640625" style="30" customWidth="1"/>
    <col min="3833" max="3833" width="1.81640625" style="30" customWidth="1"/>
    <col min="3834" max="3837" width="16.81640625" style="30" customWidth="1"/>
    <col min="3838" max="3838" width="2.81640625" style="30" customWidth="1"/>
    <col min="3839" max="3839" width="7.81640625" style="30" customWidth="1"/>
    <col min="3840" max="3840" width="15.453125" style="30" customWidth="1"/>
    <col min="3841" max="3841" width="14.08984375" style="30" customWidth="1"/>
    <col min="3842" max="3842" width="13.54296875" style="30" customWidth="1"/>
    <col min="3843" max="3843" width="15" style="30" customWidth="1"/>
    <col min="3844" max="3844" width="11.453125" style="30" customWidth="1"/>
    <col min="3845" max="3845" width="11.453125" style="30"/>
    <col min="3846" max="3846" width="1.08984375" style="30" customWidth="1"/>
    <col min="3847" max="3847" width="11.453125" style="30"/>
    <col min="3848" max="3848" width="1.81640625" style="30" customWidth="1"/>
    <col min="3849" max="3849" width="11.453125" style="30"/>
    <col min="3850" max="3850" width="1.81640625" style="30" customWidth="1"/>
    <col min="3851" max="4082" width="11.453125" style="30"/>
    <col min="4083" max="4087" width="2.81640625" style="30" customWidth="1"/>
    <col min="4088" max="4088" width="90.81640625" style="30" customWidth="1"/>
    <col min="4089" max="4089" width="1.81640625" style="30" customWidth="1"/>
    <col min="4090" max="4093" width="16.81640625" style="30" customWidth="1"/>
    <col min="4094" max="4094" width="2.81640625" style="30" customWidth="1"/>
    <col min="4095" max="4095" width="7.81640625" style="30" customWidth="1"/>
    <col min="4096" max="4096" width="15.453125" style="30" customWidth="1"/>
    <col min="4097" max="4097" width="14.08984375" style="30" customWidth="1"/>
    <col min="4098" max="4098" width="13.54296875" style="30" customWidth="1"/>
    <col min="4099" max="4099" width="15" style="30" customWidth="1"/>
    <col min="4100" max="4100" width="11.453125" style="30" customWidth="1"/>
    <col min="4101" max="4101" width="11.453125" style="30"/>
    <col min="4102" max="4102" width="1.08984375" style="30" customWidth="1"/>
    <col min="4103" max="4103" width="11.453125" style="30"/>
    <col min="4104" max="4104" width="1.81640625" style="30" customWidth="1"/>
    <col min="4105" max="4105" width="11.453125" style="30"/>
    <col min="4106" max="4106" width="1.81640625" style="30" customWidth="1"/>
    <col min="4107" max="4338" width="11.453125" style="30"/>
    <col min="4339" max="4343" width="2.81640625" style="30" customWidth="1"/>
    <col min="4344" max="4344" width="90.81640625" style="30" customWidth="1"/>
    <col min="4345" max="4345" width="1.81640625" style="30" customWidth="1"/>
    <col min="4346" max="4349" width="16.81640625" style="30" customWidth="1"/>
    <col min="4350" max="4350" width="2.81640625" style="30" customWidth="1"/>
    <col min="4351" max="4351" width="7.81640625" style="30" customWidth="1"/>
    <col min="4352" max="4352" width="15.453125" style="30" customWidth="1"/>
    <col min="4353" max="4353" width="14.08984375" style="30" customWidth="1"/>
    <col min="4354" max="4354" width="13.54296875" style="30" customWidth="1"/>
    <col min="4355" max="4355" width="15" style="30" customWidth="1"/>
    <col min="4356" max="4356" width="11.453125" style="30" customWidth="1"/>
    <col min="4357" max="4357" width="11.453125" style="30"/>
    <col min="4358" max="4358" width="1.08984375" style="30" customWidth="1"/>
    <col min="4359" max="4359" width="11.453125" style="30"/>
    <col min="4360" max="4360" width="1.81640625" style="30" customWidth="1"/>
    <col min="4361" max="4361" width="11.453125" style="30"/>
    <col min="4362" max="4362" width="1.81640625" style="30" customWidth="1"/>
    <col min="4363" max="4594" width="11.453125" style="30"/>
    <col min="4595" max="4599" width="2.81640625" style="30" customWidth="1"/>
    <col min="4600" max="4600" width="90.81640625" style="30" customWidth="1"/>
    <col min="4601" max="4601" width="1.81640625" style="30" customWidth="1"/>
    <col min="4602" max="4605" width="16.81640625" style="30" customWidth="1"/>
    <col min="4606" max="4606" width="2.81640625" style="30" customWidth="1"/>
    <col min="4607" max="4607" width="7.81640625" style="30" customWidth="1"/>
    <col min="4608" max="4608" width="15.453125" style="30" customWidth="1"/>
    <col min="4609" max="4609" width="14.08984375" style="30" customWidth="1"/>
    <col min="4610" max="4610" width="13.54296875" style="30" customWidth="1"/>
    <col min="4611" max="4611" width="15" style="30" customWidth="1"/>
    <col min="4612" max="4612" width="11.453125" style="30" customWidth="1"/>
    <col min="4613" max="4613" width="11.453125" style="30"/>
    <col min="4614" max="4614" width="1.08984375" style="30" customWidth="1"/>
    <col min="4615" max="4615" width="11.453125" style="30"/>
    <col min="4616" max="4616" width="1.81640625" style="30" customWidth="1"/>
    <col min="4617" max="4617" width="11.453125" style="30"/>
    <col min="4618" max="4618" width="1.81640625" style="30" customWidth="1"/>
    <col min="4619" max="4850" width="11.453125" style="30"/>
    <col min="4851" max="4855" width="2.81640625" style="30" customWidth="1"/>
    <col min="4856" max="4856" width="90.81640625" style="30" customWidth="1"/>
    <col min="4857" max="4857" width="1.81640625" style="30" customWidth="1"/>
    <col min="4858" max="4861" width="16.81640625" style="30" customWidth="1"/>
    <col min="4862" max="4862" width="2.81640625" style="30" customWidth="1"/>
    <col min="4863" max="4863" width="7.81640625" style="30" customWidth="1"/>
    <col min="4864" max="4864" width="15.453125" style="30" customWidth="1"/>
    <col min="4865" max="4865" width="14.08984375" style="30" customWidth="1"/>
    <col min="4866" max="4866" width="13.54296875" style="30" customWidth="1"/>
    <col min="4867" max="4867" width="15" style="30" customWidth="1"/>
    <col min="4868" max="4868" width="11.453125" style="30" customWidth="1"/>
    <col min="4869" max="4869" width="11.453125" style="30"/>
    <col min="4870" max="4870" width="1.08984375" style="30" customWidth="1"/>
    <col min="4871" max="4871" width="11.453125" style="30"/>
    <col min="4872" max="4872" width="1.81640625" style="30" customWidth="1"/>
    <col min="4873" max="4873" width="11.453125" style="30"/>
    <col min="4874" max="4874" width="1.81640625" style="30" customWidth="1"/>
    <col min="4875" max="5106" width="11.453125" style="30"/>
    <col min="5107" max="5111" width="2.81640625" style="30" customWidth="1"/>
    <col min="5112" max="5112" width="90.81640625" style="30" customWidth="1"/>
    <col min="5113" max="5113" width="1.81640625" style="30" customWidth="1"/>
    <col min="5114" max="5117" width="16.81640625" style="30" customWidth="1"/>
    <col min="5118" max="5118" width="2.81640625" style="30" customWidth="1"/>
    <col min="5119" max="5119" width="7.81640625" style="30" customWidth="1"/>
    <col min="5120" max="5120" width="15.453125" style="30" customWidth="1"/>
    <col min="5121" max="5121" width="14.08984375" style="30" customWidth="1"/>
    <col min="5122" max="5122" width="13.54296875" style="30" customWidth="1"/>
    <col min="5123" max="5123" width="15" style="30" customWidth="1"/>
    <col min="5124" max="5124" width="11.453125" style="30" customWidth="1"/>
    <col min="5125" max="5125" width="11.453125" style="30"/>
    <col min="5126" max="5126" width="1.08984375" style="30" customWidth="1"/>
    <col min="5127" max="5127" width="11.453125" style="30"/>
    <col min="5128" max="5128" width="1.81640625" style="30" customWidth="1"/>
    <col min="5129" max="5129" width="11.453125" style="30"/>
    <col min="5130" max="5130" width="1.81640625" style="30" customWidth="1"/>
    <col min="5131" max="5362" width="11.453125" style="30"/>
    <col min="5363" max="5367" width="2.81640625" style="30" customWidth="1"/>
    <col min="5368" max="5368" width="90.81640625" style="30" customWidth="1"/>
    <col min="5369" max="5369" width="1.81640625" style="30" customWidth="1"/>
    <col min="5370" max="5373" width="16.81640625" style="30" customWidth="1"/>
    <col min="5374" max="5374" width="2.81640625" style="30" customWidth="1"/>
    <col min="5375" max="5375" width="7.81640625" style="30" customWidth="1"/>
    <col min="5376" max="5376" width="15.453125" style="30" customWidth="1"/>
    <col min="5377" max="5377" width="14.08984375" style="30" customWidth="1"/>
    <col min="5378" max="5378" width="13.54296875" style="30" customWidth="1"/>
    <col min="5379" max="5379" width="15" style="30" customWidth="1"/>
    <col min="5380" max="5380" width="11.453125" style="30" customWidth="1"/>
    <col min="5381" max="5381" width="11.453125" style="30"/>
    <col min="5382" max="5382" width="1.08984375" style="30" customWidth="1"/>
    <col min="5383" max="5383" width="11.453125" style="30"/>
    <col min="5384" max="5384" width="1.81640625" style="30" customWidth="1"/>
    <col min="5385" max="5385" width="11.453125" style="30"/>
    <col min="5386" max="5386" width="1.81640625" style="30" customWidth="1"/>
    <col min="5387" max="5618" width="11.453125" style="30"/>
    <col min="5619" max="5623" width="2.81640625" style="30" customWidth="1"/>
    <col min="5624" max="5624" width="90.81640625" style="30" customWidth="1"/>
    <col min="5625" max="5625" width="1.81640625" style="30" customWidth="1"/>
    <col min="5626" max="5629" width="16.81640625" style="30" customWidth="1"/>
    <col min="5630" max="5630" width="2.81640625" style="30" customWidth="1"/>
    <col min="5631" max="5631" width="7.81640625" style="30" customWidth="1"/>
    <col min="5632" max="5632" width="15.453125" style="30" customWidth="1"/>
    <col min="5633" max="5633" width="14.08984375" style="30" customWidth="1"/>
    <col min="5634" max="5634" width="13.54296875" style="30" customWidth="1"/>
    <col min="5635" max="5635" width="15" style="30" customWidth="1"/>
    <col min="5636" max="5636" width="11.453125" style="30" customWidth="1"/>
    <col min="5637" max="5637" width="11.453125" style="30"/>
    <col min="5638" max="5638" width="1.08984375" style="30" customWidth="1"/>
    <col min="5639" max="5639" width="11.453125" style="30"/>
    <col min="5640" max="5640" width="1.81640625" style="30" customWidth="1"/>
    <col min="5641" max="5641" width="11.453125" style="30"/>
    <col min="5642" max="5642" width="1.81640625" style="30" customWidth="1"/>
    <col min="5643" max="5874" width="11.453125" style="30"/>
    <col min="5875" max="5879" width="2.81640625" style="30" customWidth="1"/>
    <col min="5880" max="5880" width="90.81640625" style="30" customWidth="1"/>
    <col min="5881" max="5881" width="1.81640625" style="30" customWidth="1"/>
    <col min="5882" max="5885" width="16.81640625" style="30" customWidth="1"/>
    <col min="5886" max="5886" width="2.81640625" style="30" customWidth="1"/>
    <col min="5887" max="5887" width="7.81640625" style="30" customWidth="1"/>
    <col min="5888" max="5888" width="15.453125" style="30" customWidth="1"/>
    <col min="5889" max="5889" width="14.08984375" style="30" customWidth="1"/>
    <col min="5890" max="5890" width="13.54296875" style="30" customWidth="1"/>
    <col min="5891" max="5891" width="15" style="30" customWidth="1"/>
    <col min="5892" max="5892" width="11.453125" style="30" customWidth="1"/>
    <col min="5893" max="5893" width="11.453125" style="30"/>
    <col min="5894" max="5894" width="1.08984375" style="30" customWidth="1"/>
    <col min="5895" max="5895" width="11.453125" style="30"/>
    <col min="5896" max="5896" width="1.81640625" style="30" customWidth="1"/>
    <col min="5897" max="5897" width="11.453125" style="30"/>
    <col min="5898" max="5898" width="1.81640625" style="30" customWidth="1"/>
    <col min="5899" max="6130" width="11.453125" style="30"/>
    <col min="6131" max="6135" width="2.81640625" style="30" customWidth="1"/>
    <col min="6136" max="6136" width="90.81640625" style="30" customWidth="1"/>
    <col min="6137" max="6137" width="1.81640625" style="30" customWidth="1"/>
    <col min="6138" max="6141" width="16.81640625" style="30" customWidth="1"/>
    <col min="6142" max="6142" width="2.81640625" style="30" customWidth="1"/>
    <col min="6143" max="6143" width="7.81640625" style="30" customWidth="1"/>
    <col min="6144" max="6144" width="15.453125" style="30" customWidth="1"/>
    <col min="6145" max="6145" width="14.08984375" style="30" customWidth="1"/>
    <col min="6146" max="6146" width="13.54296875" style="30" customWidth="1"/>
    <col min="6147" max="6147" width="15" style="30" customWidth="1"/>
    <col min="6148" max="6148" width="11.453125" style="30" customWidth="1"/>
    <col min="6149" max="6149" width="11.453125" style="30"/>
    <col min="6150" max="6150" width="1.08984375" style="30" customWidth="1"/>
    <col min="6151" max="6151" width="11.453125" style="30"/>
    <col min="6152" max="6152" width="1.81640625" style="30" customWidth="1"/>
    <col min="6153" max="6153" width="11.453125" style="30"/>
    <col min="6154" max="6154" width="1.81640625" style="30" customWidth="1"/>
    <col min="6155" max="6386" width="11.453125" style="30"/>
    <col min="6387" max="6391" width="2.81640625" style="30" customWidth="1"/>
    <col min="6392" max="6392" width="90.81640625" style="30" customWidth="1"/>
    <col min="6393" max="6393" width="1.81640625" style="30" customWidth="1"/>
    <col min="6394" max="6397" width="16.81640625" style="30" customWidth="1"/>
    <col min="6398" max="6398" width="2.81640625" style="30" customWidth="1"/>
    <col min="6399" max="6399" width="7.81640625" style="30" customWidth="1"/>
    <col min="6400" max="6400" width="15.453125" style="30" customWidth="1"/>
    <col min="6401" max="6401" width="14.08984375" style="30" customWidth="1"/>
    <col min="6402" max="6402" width="13.54296875" style="30" customWidth="1"/>
    <col min="6403" max="6403" width="15" style="30" customWidth="1"/>
    <col min="6404" max="6404" width="11.453125" style="30" customWidth="1"/>
    <col min="6405" max="6405" width="11.453125" style="30"/>
    <col min="6406" max="6406" width="1.08984375" style="30" customWidth="1"/>
    <col min="6407" max="6407" width="11.453125" style="30"/>
    <col min="6408" max="6408" width="1.81640625" style="30" customWidth="1"/>
    <col min="6409" max="6409" width="11.453125" style="30"/>
    <col min="6410" max="6410" width="1.81640625" style="30" customWidth="1"/>
    <col min="6411" max="6642" width="11.453125" style="30"/>
    <col min="6643" max="6647" width="2.81640625" style="30" customWidth="1"/>
    <col min="6648" max="6648" width="90.81640625" style="30" customWidth="1"/>
    <col min="6649" max="6649" width="1.81640625" style="30" customWidth="1"/>
    <col min="6650" max="6653" width="16.81640625" style="30" customWidth="1"/>
    <col min="6654" max="6654" width="2.81640625" style="30" customWidth="1"/>
    <col min="6655" max="6655" width="7.81640625" style="30" customWidth="1"/>
    <col min="6656" max="6656" width="15.453125" style="30" customWidth="1"/>
    <col min="6657" max="6657" width="14.08984375" style="30" customWidth="1"/>
    <col min="6658" max="6658" width="13.54296875" style="30" customWidth="1"/>
    <col min="6659" max="6659" width="15" style="30" customWidth="1"/>
    <col min="6660" max="6660" width="11.453125" style="30" customWidth="1"/>
    <col min="6661" max="6661" width="11.453125" style="30"/>
    <col min="6662" max="6662" width="1.08984375" style="30" customWidth="1"/>
    <col min="6663" max="6663" width="11.453125" style="30"/>
    <col min="6664" max="6664" width="1.81640625" style="30" customWidth="1"/>
    <col min="6665" max="6665" width="11.453125" style="30"/>
    <col min="6666" max="6666" width="1.81640625" style="30" customWidth="1"/>
    <col min="6667" max="6898" width="11.453125" style="30"/>
    <col min="6899" max="6903" width="2.81640625" style="30" customWidth="1"/>
    <col min="6904" max="6904" width="90.81640625" style="30" customWidth="1"/>
    <col min="6905" max="6905" width="1.81640625" style="30" customWidth="1"/>
    <col min="6906" max="6909" width="16.81640625" style="30" customWidth="1"/>
    <col min="6910" max="6910" width="2.81640625" style="30" customWidth="1"/>
    <col min="6911" max="6911" width="7.81640625" style="30" customWidth="1"/>
    <col min="6912" max="6912" width="15.453125" style="30" customWidth="1"/>
    <col min="6913" max="6913" width="14.08984375" style="30" customWidth="1"/>
    <col min="6914" max="6914" width="13.54296875" style="30" customWidth="1"/>
    <col min="6915" max="6915" width="15" style="30" customWidth="1"/>
    <col min="6916" max="6916" width="11.453125" style="30" customWidth="1"/>
    <col min="6917" max="6917" width="11.453125" style="30"/>
    <col min="6918" max="6918" width="1.08984375" style="30" customWidth="1"/>
    <col min="6919" max="6919" width="11.453125" style="30"/>
    <col min="6920" max="6920" width="1.81640625" style="30" customWidth="1"/>
    <col min="6921" max="6921" width="11.453125" style="30"/>
    <col min="6922" max="6922" width="1.81640625" style="30" customWidth="1"/>
    <col min="6923" max="7154" width="11.453125" style="30"/>
    <col min="7155" max="7159" width="2.81640625" style="30" customWidth="1"/>
    <col min="7160" max="7160" width="90.81640625" style="30" customWidth="1"/>
    <col min="7161" max="7161" width="1.81640625" style="30" customWidth="1"/>
    <col min="7162" max="7165" width="16.81640625" style="30" customWidth="1"/>
    <col min="7166" max="7166" width="2.81640625" style="30" customWidth="1"/>
    <col min="7167" max="7167" width="7.81640625" style="30" customWidth="1"/>
    <col min="7168" max="7168" width="15.453125" style="30" customWidth="1"/>
    <col min="7169" max="7169" width="14.08984375" style="30" customWidth="1"/>
    <col min="7170" max="7170" width="13.54296875" style="30" customWidth="1"/>
    <col min="7171" max="7171" width="15" style="30" customWidth="1"/>
    <col min="7172" max="7172" width="11.453125" style="30" customWidth="1"/>
    <col min="7173" max="7173" width="11.453125" style="30"/>
    <col min="7174" max="7174" width="1.08984375" style="30" customWidth="1"/>
    <col min="7175" max="7175" width="11.453125" style="30"/>
    <col min="7176" max="7176" width="1.81640625" style="30" customWidth="1"/>
    <col min="7177" max="7177" width="11.453125" style="30"/>
    <col min="7178" max="7178" width="1.81640625" style="30" customWidth="1"/>
    <col min="7179" max="7410" width="11.453125" style="30"/>
    <col min="7411" max="7415" width="2.81640625" style="30" customWidth="1"/>
    <col min="7416" max="7416" width="90.81640625" style="30" customWidth="1"/>
    <col min="7417" max="7417" width="1.81640625" style="30" customWidth="1"/>
    <col min="7418" max="7421" width="16.81640625" style="30" customWidth="1"/>
    <col min="7422" max="7422" width="2.81640625" style="30" customWidth="1"/>
    <col min="7423" max="7423" width="7.81640625" style="30" customWidth="1"/>
    <col min="7424" max="7424" width="15.453125" style="30" customWidth="1"/>
    <col min="7425" max="7425" width="14.08984375" style="30" customWidth="1"/>
    <col min="7426" max="7426" width="13.54296875" style="30" customWidth="1"/>
    <col min="7427" max="7427" width="15" style="30" customWidth="1"/>
    <col min="7428" max="7428" width="11.453125" style="30" customWidth="1"/>
    <col min="7429" max="7429" width="11.453125" style="30"/>
    <col min="7430" max="7430" width="1.08984375" style="30" customWidth="1"/>
    <col min="7431" max="7431" width="11.453125" style="30"/>
    <col min="7432" max="7432" width="1.81640625" style="30" customWidth="1"/>
    <col min="7433" max="7433" width="11.453125" style="30"/>
    <col min="7434" max="7434" width="1.81640625" style="30" customWidth="1"/>
    <col min="7435" max="7666" width="11.453125" style="30"/>
    <col min="7667" max="7671" width="2.81640625" style="30" customWidth="1"/>
    <col min="7672" max="7672" width="90.81640625" style="30" customWidth="1"/>
    <col min="7673" max="7673" width="1.81640625" style="30" customWidth="1"/>
    <col min="7674" max="7677" width="16.81640625" style="30" customWidth="1"/>
    <col min="7678" max="7678" width="2.81640625" style="30" customWidth="1"/>
    <col min="7679" max="7679" width="7.81640625" style="30" customWidth="1"/>
    <col min="7680" max="7680" width="15.453125" style="30" customWidth="1"/>
    <col min="7681" max="7681" width="14.08984375" style="30" customWidth="1"/>
    <col min="7682" max="7682" width="13.54296875" style="30" customWidth="1"/>
    <col min="7683" max="7683" width="15" style="30" customWidth="1"/>
    <col min="7684" max="7684" width="11.453125" style="30" customWidth="1"/>
    <col min="7685" max="7685" width="11.453125" style="30"/>
    <col min="7686" max="7686" width="1.08984375" style="30" customWidth="1"/>
    <col min="7687" max="7687" width="11.453125" style="30"/>
    <col min="7688" max="7688" width="1.81640625" style="30" customWidth="1"/>
    <col min="7689" max="7689" width="11.453125" style="30"/>
    <col min="7690" max="7690" width="1.81640625" style="30" customWidth="1"/>
    <col min="7691" max="7922" width="11.453125" style="30"/>
    <col min="7923" max="7927" width="2.81640625" style="30" customWidth="1"/>
    <col min="7928" max="7928" width="90.81640625" style="30" customWidth="1"/>
    <col min="7929" max="7929" width="1.81640625" style="30" customWidth="1"/>
    <col min="7930" max="7933" width="16.81640625" style="30" customWidth="1"/>
    <col min="7934" max="7934" width="2.81640625" style="30" customWidth="1"/>
    <col min="7935" max="7935" width="7.81640625" style="30" customWidth="1"/>
    <col min="7936" max="7936" width="15.453125" style="30" customWidth="1"/>
    <col min="7937" max="7937" width="14.08984375" style="30" customWidth="1"/>
    <col min="7938" max="7938" width="13.54296875" style="30" customWidth="1"/>
    <col min="7939" max="7939" width="15" style="30" customWidth="1"/>
    <col min="7940" max="7940" width="11.453125" style="30" customWidth="1"/>
    <col min="7941" max="7941" width="11.453125" style="30"/>
    <col min="7942" max="7942" width="1.08984375" style="30" customWidth="1"/>
    <col min="7943" max="7943" width="11.453125" style="30"/>
    <col min="7944" max="7944" width="1.81640625" style="30" customWidth="1"/>
    <col min="7945" max="7945" width="11.453125" style="30"/>
    <col min="7946" max="7946" width="1.81640625" style="30" customWidth="1"/>
    <col min="7947" max="8178" width="11.453125" style="30"/>
    <col min="8179" max="8183" width="2.81640625" style="30" customWidth="1"/>
    <col min="8184" max="8184" width="90.81640625" style="30" customWidth="1"/>
    <col min="8185" max="8185" width="1.81640625" style="30" customWidth="1"/>
    <col min="8186" max="8189" width="16.81640625" style="30" customWidth="1"/>
    <col min="8190" max="8190" width="2.81640625" style="30" customWidth="1"/>
    <col min="8191" max="8191" width="7.81640625" style="30" customWidth="1"/>
    <col min="8192" max="8192" width="15.453125" style="30" customWidth="1"/>
    <col min="8193" max="8193" width="14.08984375" style="30" customWidth="1"/>
    <col min="8194" max="8194" width="13.54296875" style="30" customWidth="1"/>
    <col min="8195" max="8195" width="15" style="30" customWidth="1"/>
    <col min="8196" max="8196" width="11.453125" style="30" customWidth="1"/>
    <col min="8197" max="8197" width="11.453125" style="30"/>
    <col min="8198" max="8198" width="1.08984375" style="30" customWidth="1"/>
    <col min="8199" max="8199" width="11.453125" style="30"/>
    <col min="8200" max="8200" width="1.81640625" style="30" customWidth="1"/>
    <col min="8201" max="8201" width="11.453125" style="30"/>
    <col min="8202" max="8202" width="1.81640625" style="30" customWidth="1"/>
    <col min="8203" max="8434" width="11.453125" style="30"/>
    <col min="8435" max="8439" width="2.81640625" style="30" customWidth="1"/>
    <col min="8440" max="8440" width="90.81640625" style="30" customWidth="1"/>
    <col min="8441" max="8441" width="1.81640625" style="30" customWidth="1"/>
    <col min="8442" max="8445" width="16.81640625" style="30" customWidth="1"/>
    <col min="8446" max="8446" width="2.81640625" style="30" customWidth="1"/>
    <col min="8447" max="8447" width="7.81640625" style="30" customWidth="1"/>
    <col min="8448" max="8448" width="15.453125" style="30" customWidth="1"/>
    <col min="8449" max="8449" width="14.08984375" style="30" customWidth="1"/>
    <col min="8450" max="8450" width="13.54296875" style="30" customWidth="1"/>
    <col min="8451" max="8451" width="15" style="30" customWidth="1"/>
    <col min="8452" max="8452" width="11.453125" style="30" customWidth="1"/>
    <col min="8453" max="8453" width="11.453125" style="30"/>
    <col min="8454" max="8454" width="1.08984375" style="30" customWidth="1"/>
    <col min="8455" max="8455" width="11.453125" style="30"/>
    <col min="8456" max="8456" width="1.81640625" style="30" customWidth="1"/>
    <col min="8457" max="8457" width="11.453125" style="30"/>
    <col min="8458" max="8458" width="1.81640625" style="30" customWidth="1"/>
    <col min="8459" max="8690" width="11.453125" style="30"/>
    <col min="8691" max="8695" width="2.81640625" style="30" customWidth="1"/>
    <col min="8696" max="8696" width="90.81640625" style="30" customWidth="1"/>
    <col min="8697" max="8697" width="1.81640625" style="30" customWidth="1"/>
    <col min="8698" max="8701" width="16.81640625" style="30" customWidth="1"/>
    <col min="8702" max="8702" width="2.81640625" style="30" customWidth="1"/>
    <col min="8703" max="8703" width="7.81640625" style="30" customWidth="1"/>
    <col min="8704" max="8704" width="15.453125" style="30" customWidth="1"/>
    <col min="8705" max="8705" width="14.08984375" style="30" customWidth="1"/>
    <col min="8706" max="8706" width="13.54296875" style="30" customWidth="1"/>
    <col min="8707" max="8707" width="15" style="30" customWidth="1"/>
    <col min="8708" max="8708" width="11.453125" style="30" customWidth="1"/>
    <col min="8709" max="8709" width="11.453125" style="30"/>
    <col min="8710" max="8710" width="1.08984375" style="30" customWidth="1"/>
    <col min="8711" max="8711" width="11.453125" style="30"/>
    <col min="8712" max="8712" width="1.81640625" style="30" customWidth="1"/>
    <col min="8713" max="8713" width="11.453125" style="30"/>
    <col min="8714" max="8714" width="1.81640625" style="30" customWidth="1"/>
    <col min="8715" max="8946" width="11.453125" style="30"/>
    <col min="8947" max="8951" width="2.81640625" style="30" customWidth="1"/>
    <col min="8952" max="8952" width="90.81640625" style="30" customWidth="1"/>
    <col min="8953" max="8953" width="1.81640625" style="30" customWidth="1"/>
    <col min="8954" max="8957" width="16.81640625" style="30" customWidth="1"/>
    <col min="8958" max="8958" width="2.81640625" style="30" customWidth="1"/>
    <col min="8959" max="8959" width="7.81640625" style="30" customWidth="1"/>
    <col min="8960" max="8960" width="15.453125" style="30" customWidth="1"/>
    <col min="8961" max="8961" width="14.08984375" style="30" customWidth="1"/>
    <col min="8962" max="8962" width="13.54296875" style="30" customWidth="1"/>
    <col min="8963" max="8963" width="15" style="30" customWidth="1"/>
    <col min="8964" max="8964" width="11.453125" style="30" customWidth="1"/>
    <col min="8965" max="8965" width="11.453125" style="30"/>
    <col min="8966" max="8966" width="1.08984375" style="30" customWidth="1"/>
    <col min="8967" max="8967" width="11.453125" style="30"/>
    <col min="8968" max="8968" width="1.81640625" style="30" customWidth="1"/>
    <col min="8969" max="8969" width="11.453125" style="30"/>
    <col min="8970" max="8970" width="1.81640625" style="30" customWidth="1"/>
    <col min="8971" max="9202" width="11.453125" style="30"/>
    <col min="9203" max="9207" width="2.81640625" style="30" customWidth="1"/>
    <col min="9208" max="9208" width="90.81640625" style="30" customWidth="1"/>
    <col min="9209" max="9209" width="1.81640625" style="30" customWidth="1"/>
    <col min="9210" max="9213" width="16.81640625" style="30" customWidth="1"/>
    <col min="9214" max="9214" width="2.81640625" style="30" customWidth="1"/>
    <col min="9215" max="9215" width="7.81640625" style="30" customWidth="1"/>
    <col min="9216" max="9216" width="15.453125" style="30" customWidth="1"/>
    <col min="9217" max="9217" width="14.08984375" style="30" customWidth="1"/>
    <col min="9218" max="9218" width="13.54296875" style="30" customWidth="1"/>
    <col min="9219" max="9219" width="15" style="30" customWidth="1"/>
    <col min="9220" max="9220" width="11.453125" style="30" customWidth="1"/>
    <col min="9221" max="9221" width="11.453125" style="30"/>
    <col min="9222" max="9222" width="1.08984375" style="30" customWidth="1"/>
    <col min="9223" max="9223" width="11.453125" style="30"/>
    <col min="9224" max="9224" width="1.81640625" style="30" customWidth="1"/>
    <col min="9225" max="9225" width="11.453125" style="30"/>
    <col min="9226" max="9226" width="1.81640625" style="30" customWidth="1"/>
    <col min="9227" max="9458" width="11.453125" style="30"/>
    <col min="9459" max="9463" width="2.81640625" style="30" customWidth="1"/>
    <col min="9464" max="9464" width="90.81640625" style="30" customWidth="1"/>
    <col min="9465" max="9465" width="1.81640625" style="30" customWidth="1"/>
    <col min="9466" max="9469" width="16.81640625" style="30" customWidth="1"/>
    <col min="9470" max="9470" width="2.81640625" style="30" customWidth="1"/>
    <col min="9471" max="9471" width="7.81640625" style="30" customWidth="1"/>
    <col min="9472" max="9472" width="15.453125" style="30" customWidth="1"/>
    <col min="9473" max="9473" width="14.08984375" style="30" customWidth="1"/>
    <col min="9474" max="9474" width="13.54296875" style="30" customWidth="1"/>
    <col min="9475" max="9475" width="15" style="30" customWidth="1"/>
    <col min="9476" max="9476" width="11.453125" style="30" customWidth="1"/>
    <col min="9477" max="9477" width="11.453125" style="30"/>
    <col min="9478" max="9478" width="1.08984375" style="30" customWidth="1"/>
    <col min="9479" max="9479" width="11.453125" style="30"/>
    <col min="9480" max="9480" width="1.81640625" style="30" customWidth="1"/>
    <col min="9481" max="9481" width="11.453125" style="30"/>
    <col min="9482" max="9482" width="1.81640625" style="30" customWidth="1"/>
    <col min="9483" max="9714" width="11.453125" style="30"/>
    <col min="9715" max="9719" width="2.81640625" style="30" customWidth="1"/>
    <col min="9720" max="9720" width="90.81640625" style="30" customWidth="1"/>
    <col min="9721" max="9721" width="1.81640625" style="30" customWidth="1"/>
    <col min="9722" max="9725" width="16.81640625" style="30" customWidth="1"/>
    <col min="9726" max="9726" width="2.81640625" style="30" customWidth="1"/>
    <col min="9727" max="9727" width="7.81640625" style="30" customWidth="1"/>
    <col min="9728" max="9728" width="15.453125" style="30" customWidth="1"/>
    <col min="9729" max="9729" width="14.08984375" style="30" customWidth="1"/>
    <col min="9730" max="9730" width="13.54296875" style="30" customWidth="1"/>
    <col min="9731" max="9731" width="15" style="30" customWidth="1"/>
    <col min="9732" max="9732" width="11.453125" style="30" customWidth="1"/>
    <col min="9733" max="9733" width="11.453125" style="30"/>
    <col min="9734" max="9734" width="1.08984375" style="30" customWidth="1"/>
    <col min="9735" max="9735" width="11.453125" style="30"/>
    <col min="9736" max="9736" width="1.81640625" style="30" customWidth="1"/>
    <col min="9737" max="9737" width="11.453125" style="30"/>
    <col min="9738" max="9738" width="1.81640625" style="30" customWidth="1"/>
    <col min="9739" max="9970" width="11.453125" style="30"/>
    <col min="9971" max="9975" width="2.81640625" style="30" customWidth="1"/>
    <col min="9976" max="9976" width="90.81640625" style="30" customWidth="1"/>
    <col min="9977" max="9977" width="1.81640625" style="30" customWidth="1"/>
    <col min="9978" max="9981" width="16.81640625" style="30" customWidth="1"/>
    <col min="9982" max="9982" width="2.81640625" style="30" customWidth="1"/>
    <col min="9983" max="9983" width="7.81640625" style="30" customWidth="1"/>
    <col min="9984" max="9984" width="15.453125" style="30" customWidth="1"/>
    <col min="9985" max="9985" width="14.08984375" style="30" customWidth="1"/>
    <col min="9986" max="9986" width="13.54296875" style="30" customWidth="1"/>
    <col min="9987" max="9987" width="15" style="30" customWidth="1"/>
    <col min="9988" max="9988" width="11.453125" style="30" customWidth="1"/>
    <col min="9989" max="9989" width="11.453125" style="30"/>
    <col min="9990" max="9990" width="1.08984375" style="30" customWidth="1"/>
    <col min="9991" max="9991" width="11.453125" style="30"/>
    <col min="9992" max="9992" width="1.81640625" style="30" customWidth="1"/>
    <col min="9993" max="9993" width="11.453125" style="30"/>
    <col min="9994" max="9994" width="1.81640625" style="30" customWidth="1"/>
    <col min="9995" max="10226" width="11.453125" style="30"/>
    <col min="10227" max="10231" width="2.81640625" style="30" customWidth="1"/>
    <col min="10232" max="10232" width="90.81640625" style="30" customWidth="1"/>
    <col min="10233" max="10233" width="1.81640625" style="30" customWidth="1"/>
    <col min="10234" max="10237" width="16.81640625" style="30" customWidth="1"/>
    <col min="10238" max="10238" width="2.81640625" style="30" customWidth="1"/>
    <col min="10239" max="10239" width="7.81640625" style="30" customWidth="1"/>
    <col min="10240" max="10240" width="15.453125" style="30" customWidth="1"/>
    <col min="10241" max="10241" width="14.08984375" style="30" customWidth="1"/>
    <col min="10242" max="10242" width="13.54296875" style="30" customWidth="1"/>
    <col min="10243" max="10243" width="15" style="30" customWidth="1"/>
    <col min="10244" max="10244" width="11.453125" style="30" customWidth="1"/>
    <col min="10245" max="10245" width="11.453125" style="30"/>
    <col min="10246" max="10246" width="1.08984375" style="30" customWidth="1"/>
    <col min="10247" max="10247" width="11.453125" style="30"/>
    <col min="10248" max="10248" width="1.81640625" style="30" customWidth="1"/>
    <col min="10249" max="10249" width="11.453125" style="30"/>
    <col min="10250" max="10250" width="1.81640625" style="30" customWidth="1"/>
    <col min="10251" max="10482" width="11.453125" style="30"/>
    <col min="10483" max="10487" width="2.81640625" style="30" customWidth="1"/>
    <col min="10488" max="10488" width="90.81640625" style="30" customWidth="1"/>
    <col min="10489" max="10489" width="1.81640625" style="30" customWidth="1"/>
    <col min="10490" max="10493" width="16.81640625" style="30" customWidth="1"/>
    <col min="10494" max="10494" width="2.81640625" style="30" customWidth="1"/>
    <col min="10495" max="10495" width="7.81640625" style="30" customWidth="1"/>
    <col min="10496" max="10496" width="15.453125" style="30" customWidth="1"/>
    <col min="10497" max="10497" width="14.08984375" style="30" customWidth="1"/>
    <col min="10498" max="10498" width="13.54296875" style="30" customWidth="1"/>
    <col min="10499" max="10499" width="15" style="30" customWidth="1"/>
    <col min="10500" max="10500" width="11.453125" style="30" customWidth="1"/>
    <col min="10501" max="10501" width="11.453125" style="30"/>
    <col min="10502" max="10502" width="1.08984375" style="30" customWidth="1"/>
    <col min="10503" max="10503" width="11.453125" style="30"/>
    <col min="10504" max="10504" width="1.81640625" style="30" customWidth="1"/>
    <col min="10505" max="10505" width="11.453125" style="30"/>
    <col min="10506" max="10506" width="1.81640625" style="30" customWidth="1"/>
    <col min="10507" max="10738" width="11.453125" style="30"/>
    <col min="10739" max="10743" width="2.81640625" style="30" customWidth="1"/>
    <col min="10744" max="10744" width="90.81640625" style="30" customWidth="1"/>
    <col min="10745" max="10745" width="1.81640625" style="30" customWidth="1"/>
    <col min="10746" max="10749" width="16.81640625" style="30" customWidth="1"/>
    <col min="10750" max="10750" width="2.81640625" style="30" customWidth="1"/>
    <col min="10751" max="10751" width="7.81640625" style="30" customWidth="1"/>
    <col min="10752" max="10752" width="15.453125" style="30" customWidth="1"/>
    <col min="10753" max="10753" width="14.08984375" style="30" customWidth="1"/>
    <col min="10754" max="10754" width="13.54296875" style="30" customWidth="1"/>
    <col min="10755" max="10755" width="15" style="30" customWidth="1"/>
    <col min="10756" max="10756" width="11.453125" style="30" customWidth="1"/>
    <col min="10757" max="10757" width="11.453125" style="30"/>
    <col min="10758" max="10758" width="1.08984375" style="30" customWidth="1"/>
    <col min="10759" max="10759" width="11.453125" style="30"/>
    <col min="10760" max="10760" width="1.81640625" style="30" customWidth="1"/>
    <col min="10761" max="10761" width="11.453125" style="30"/>
    <col min="10762" max="10762" width="1.81640625" style="30" customWidth="1"/>
    <col min="10763" max="10994" width="11.453125" style="30"/>
    <col min="10995" max="10999" width="2.81640625" style="30" customWidth="1"/>
    <col min="11000" max="11000" width="90.81640625" style="30" customWidth="1"/>
    <col min="11001" max="11001" width="1.81640625" style="30" customWidth="1"/>
    <col min="11002" max="11005" width="16.81640625" style="30" customWidth="1"/>
    <col min="11006" max="11006" width="2.81640625" style="30" customWidth="1"/>
    <col min="11007" max="11007" width="7.81640625" style="30" customWidth="1"/>
    <col min="11008" max="11008" width="15.453125" style="30" customWidth="1"/>
    <col min="11009" max="11009" width="14.08984375" style="30" customWidth="1"/>
    <col min="11010" max="11010" width="13.54296875" style="30" customWidth="1"/>
    <col min="11011" max="11011" width="15" style="30" customWidth="1"/>
    <col min="11012" max="11012" width="11.453125" style="30" customWidth="1"/>
    <col min="11013" max="11013" width="11.453125" style="30"/>
    <col min="11014" max="11014" width="1.08984375" style="30" customWidth="1"/>
    <col min="11015" max="11015" width="11.453125" style="30"/>
    <col min="11016" max="11016" width="1.81640625" style="30" customWidth="1"/>
    <col min="11017" max="11017" width="11.453125" style="30"/>
    <col min="11018" max="11018" width="1.81640625" style="30" customWidth="1"/>
    <col min="11019" max="11250" width="11.453125" style="30"/>
    <col min="11251" max="11255" width="2.81640625" style="30" customWidth="1"/>
    <col min="11256" max="11256" width="90.81640625" style="30" customWidth="1"/>
    <col min="11257" max="11257" width="1.81640625" style="30" customWidth="1"/>
    <col min="11258" max="11261" width="16.81640625" style="30" customWidth="1"/>
    <col min="11262" max="11262" width="2.81640625" style="30" customWidth="1"/>
    <col min="11263" max="11263" width="7.81640625" style="30" customWidth="1"/>
    <col min="11264" max="11264" width="15.453125" style="30" customWidth="1"/>
    <col min="11265" max="11265" width="14.08984375" style="30" customWidth="1"/>
    <col min="11266" max="11266" width="13.54296875" style="30" customWidth="1"/>
    <col min="11267" max="11267" width="15" style="30" customWidth="1"/>
    <col min="11268" max="11268" width="11.453125" style="30" customWidth="1"/>
    <col min="11269" max="11269" width="11.453125" style="30"/>
    <col min="11270" max="11270" width="1.08984375" style="30" customWidth="1"/>
    <col min="11271" max="11271" width="11.453125" style="30"/>
    <col min="11272" max="11272" width="1.81640625" style="30" customWidth="1"/>
    <col min="11273" max="11273" width="11.453125" style="30"/>
    <col min="11274" max="11274" width="1.81640625" style="30" customWidth="1"/>
    <col min="11275" max="11506" width="11.453125" style="30"/>
    <col min="11507" max="11511" width="2.81640625" style="30" customWidth="1"/>
    <col min="11512" max="11512" width="90.81640625" style="30" customWidth="1"/>
    <col min="11513" max="11513" width="1.81640625" style="30" customWidth="1"/>
    <col min="11514" max="11517" width="16.81640625" style="30" customWidth="1"/>
    <col min="11518" max="11518" width="2.81640625" style="30" customWidth="1"/>
    <col min="11519" max="11519" width="7.81640625" style="30" customWidth="1"/>
    <col min="11520" max="11520" width="15.453125" style="30" customWidth="1"/>
    <col min="11521" max="11521" width="14.08984375" style="30" customWidth="1"/>
    <col min="11522" max="11522" width="13.54296875" style="30" customWidth="1"/>
    <col min="11523" max="11523" width="15" style="30" customWidth="1"/>
    <col min="11524" max="11524" width="11.453125" style="30" customWidth="1"/>
    <col min="11525" max="11525" width="11.453125" style="30"/>
    <col min="11526" max="11526" width="1.08984375" style="30" customWidth="1"/>
    <col min="11527" max="11527" width="11.453125" style="30"/>
    <col min="11528" max="11528" width="1.81640625" style="30" customWidth="1"/>
    <col min="11529" max="11529" width="11.453125" style="30"/>
    <col min="11530" max="11530" width="1.81640625" style="30" customWidth="1"/>
    <col min="11531" max="11762" width="11.453125" style="30"/>
    <col min="11763" max="11767" width="2.81640625" style="30" customWidth="1"/>
    <col min="11768" max="11768" width="90.81640625" style="30" customWidth="1"/>
    <col min="11769" max="11769" width="1.81640625" style="30" customWidth="1"/>
    <col min="11770" max="11773" width="16.81640625" style="30" customWidth="1"/>
    <col min="11774" max="11774" width="2.81640625" style="30" customWidth="1"/>
    <col min="11775" max="11775" width="7.81640625" style="30" customWidth="1"/>
    <col min="11776" max="11776" width="15.453125" style="30" customWidth="1"/>
    <col min="11777" max="11777" width="14.08984375" style="30" customWidth="1"/>
    <col min="11778" max="11778" width="13.54296875" style="30" customWidth="1"/>
    <col min="11779" max="11779" width="15" style="30" customWidth="1"/>
    <col min="11780" max="11780" width="11.453125" style="30" customWidth="1"/>
    <col min="11781" max="11781" width="11.453125" style="30"/>
    <col min="11782" max="11782" width="1.08984375" style="30" customWidth="1"/>
    <col min="11783" max="11783" width="11.453125" style="30"/>
    <col min="11784" max="11784" width="1.81640625" style="30" customWidth="1"/>
    <col min="11785" max="11785" width="11.453125" style="30"/>
    <col min="11786" max="11786" width="1.81640625" style="30" customWidth="1"/>
    <col min="11787" max="12018" width="11.453125" style="30"/>
    <col min="12019" max="12023" width="2.81640625" style="30" customWidth="1"/>
    <col min="12024" max="12024" width="90.81640625" style="30" customWidth="1"/>
    <col min="12025" max="12025" width="1.81640625" style="30" customWidth="1"/>
    <col min="12026" max="12029" width="16.81640625" style="30" customWidth="1"/>
    <col min="12030" max="12030" width="2.81640625" style="30" customWidth="1"/>
    <col min="12031" max="12031" width="7.81640625" style="30" customWidth="1"/>
    <col min="12032" max="12032" width="15.453125" style="30" customWidth="1"/>
    <col min="12033" max="12033" width="14.08984375" style="30" customWidth="1"/>
    <col min="12034" max="12034" width="13.54296875" style="30" customWidth="1"/>
    <col min="12035" max="12035" width="15" style="30" customWidth="1"/>
    <col min="12036" max="12036" width="11.453125" style="30" customWidth="1"/>
    <col min="12037" max="12037" width="11.453125" style="30"/>
    <col min="12038" max="12038" width="1.08984375" style="30" customWidth="1"/>
    <col min="12039" max="12039" width="11.453125" style="30"/>
    <col min="12040" max="12040" width="1.81640625" style="30" customWidth="1"/>
    <col min="12041" max="12041" width="11.453125" style="30"/>
    <col min="12042" max="12042" width="1.81640625" style="30" customWidth="1"/>
    <col min="12043" max="12274" width="11.453125" style="30"/>
    <col min="12275" max="12279" width="2.81640625" style="30" customWidth="1"/>
    <col min="12280" max="12280" width="90.81640625" style="30" customWidth="1"/>
    <col min="12281" max="12281" width="1.81640625" style="30" customWidth="1"/>
    <col min="12282" max="12285" width="16.81640625" style="30" customWidth="1"/>
    <col min="12286" max="12286" width="2.81640625" style="30" customWidth="1"/>
    <col min="12287" max="12287" width="7.81640625" style="30" customWidth="1"/>
    <col min="12288" max="12288" width="15.453125" style="30" customWidth="1"/>
    <col min="12289" max="12289" width="14.08984375" style="30" customWidth="1"/>
    <col min="12290" max="12290" width="13.54296875" style="30" customWidth="1"/>
    <col min="12291" max="12291" width="15" style="30" customWidth="1"/>
    <col min="12292" max="12292" width="11.453125" style="30" customWidth="1"/>
    <col min="12293" max="12293" width="11.453125" style="30"/>
    <col min="12294" max="12294" width="1.08984375" style="30" customWidth="1"/>
    <col min="12295" max="12295" width="11.453125" style="30"/>
    <col min="12296" max="12296" width="1.81640625" style="30" customWidth="1"/>
    <col min="12297" max="12297" width="11.453125" style="30"/>
    <col min="12298" max="12298" width="1.81640625" style="30" customWidth="1"/>
    <col min="12299" max="12530" width="11.453125" style="30"/>
    <col min="12531" max="12535" width="2.81640625" style="30" customWidth="1"/>
    <col min="12536" max="12536" width="90.81640625" style="30" customWidth="1"/>
    <col min="12537" max="12537" width="1.81640625" style="30" customWidth="1"/>
    <col min="12538" max="12541" width="16.81640625" style="30" customWidth="1"/>
    <col min="12542" max="12542" width="2.81640625" style="30" customWidth="1"/>
    <col min="12543" max="12543" width="7.81640625" style="30" customWidth="1"/>
    <col min="12544" max="12544" width="15.453125" style="30" customWidth="1"/>
    <col min="12545" max="12545" width="14.08984375" style="30" customWidth="1"/>
    <col min="12546" max="12546" width="13.54296875" style="30" customWidth="1"/>
    <col min="12547" max="12547" width="15" style="30" customWidth="1"/>
    <col min="12548" max="12548" width="11.453125" style="30" customWidth="1"/>
    <col min="12549" max="12549" width="11.453125" style="30"/>
    <col min="12550" max="12550" width="1.08984375" style="30" customWidth="1"/>
    <col min="12551" max="12551" width="11.453125" style="30"/>
    <col min="12552" max="12552" width="1.81640625" style="30" customWidth="1"/>
    <col min="12553" max="12553" width="11.453125" style="30"/>
    <col min="12554" max="12554" width="1.81640625" style="30" customWidth="1"/>
    <col min="12555" max="12786" width="11.453125" style="30"/>
    <col min="12787" max="12791" width="2.81640625" style="30" customWidth="1"/>
    <col min="12792" max="12792" width="90.81640625" style="30" customWidth="1"/>
    <col min="12793" max="12793" width="1.81640625" style="30" customWidth="1"/>
    <col min="12794" max="12797" width="16.81640625" style="30" customWidth="1"/>
    <col min="12798" max="12798" width="2.81640625" style="30" customWidth="1"/>
    <col min="12799" max="12799" width="7.81640625" style="30" customWidth="1"/>
    <col min="12800" max="12800" width="15.453125" style="30" customWidth="1"/>
    <col min="12801" max="12801" width="14.08984375" style="30" customWidth="1"/>
    <col min="12802" max="12802" width="13.54296875" style="30" customWidth="1"/>
    <col min="12803" max="12803" width="15" style="30" customWidth="1"/>
    <col min="12804" max="12804" width="11.453125" style="30" customWidth="1"/>
    <col min="12805" max="12805" width="11.453125" style="30"/>
    <col min="12806" max="12806" width="1.08984375" style="30" customWidth="1"/>
    <col min="12807" max="12807" width="11.453125" style="30"/>
    <col min="12808" max="12808" width="1.81640625" style="30" customWidth="1"/>
    <col min="12809" max="12809" width="11.453125" style="30"/>
    <col min="12810" max="12810" width="1.81640625" style="30" customWidth="1"/>
    <col min="12811" max="13042" width="11.453125" style="30"/>
    <col min="13043" max="13047" width="2.81640625" style="30" customWidth="1"/>
    <col min="13048" max="13048" width="90.81640625" style="30" customWidth="1"/>
    <col min="13049" max="13049" width="1.81640625" style="30" customWidth="1"/>
    <col min="13050" max="13053" width="16.81640625" style="30" customWidth="1"/>
    <col min="13054" max="13054" width="2.81640625" style="30" customWidth="1"/>
    <col min="13055" max="13055" width="7.81640625" style="30" customWidth="1"/>
    <col min="13056" max="13056" width="15.453125" style="30" customWidth="1"/>
    <col min="13057" max="13057" width="14.08984375" style="30" customWidth="1"/>
    <col min="13058" max="13058" width="13.54296875" style="30" customWidth="1"/>
    <col min="13059" max="13059" width="15" style="30" customWidth="1"/>
    <col min="13060" max="13060" width="11.453125" style="30" customWidth="1"/>
    <col min="13061" max="13061" width="11.453125" style="30"/>
    <col min="13062" max="13062" width="1.08984375" style="30" customWidth="1"/>
    <col min="13063" max="13063" width="11.453125" style="30"/>
    <col min="13064" max="13064" width="1.81640625" style="30" customWidth="1"/>
    <col min="13065" max="13065" width="11.453125" style="30"/>
    <col min="13066" max="13066" width="1.81640625" style="30" customWidth="1"/>
    <col min="13067" max="13298" width="11.453125" style="30"/>
    <col min="13299" max="13303" width="2.81640625" style="30" customWidth="1"/>
    <col min="13304" max="13304" width="90.81640625" style="30" customWidth="1"/>
    <col min="13305" max="13305" width="1.81640625" style="30" customWidth="1"/>
    <col min="13306" max="13309" width="16.81640625" style="30" customWidth="1"/>
    <col min="13310" max="13310" width="2.81640625" style="30" customWidth="1"/>
    <col min="13311" max="13311" width="7.81640625" style="30" customWidth="1"/>
    <col min="13312" max="13312" width="15.453125" style="30" customWidth="1"/>
    <col min="13313" max="13313" width="14.08984375" style="30" customWidth="1"/>
    <col min="13314" max="13314" width="13.54296875" style="30" customWidth="1"/>
    <col min="13315" max="13315" width="15" style="30" customWidth="1"/>
    <col min="13316" max="13316" width="11.453125" style="30" customWidth="1"/>
    <col min="13317" max="13317" width="11.453125" style="30"/>
    <col min="13318" max="13318" width="1.08984375" style="30" customWidth="1"/>
    <col min="13319" max="13319" width="11.453125" style="30"/>
    <col min="13320" max="13320" width="1.81640625" style="30" customWidth="1"/>
    <col min="13321" max="13321" width="11.453125" style="30"/>
    <col min="13322" max="13322" width="1.81640625" style="30" customWidth="1"/>
    <col min="13323" max="13554" width="11.453125" style="30"/>
    <col min="13555" max="13559" width="2.81640625" style="30" customWidth="1"/>
    <col min="13560" max="13560" width="90.81640625" style="30" customWidth="1"/>
    <col min="13561" max="13561" width="1.81640625" style="30" customWidth="1"/>
    <col min="13562" max="13565" width="16.81640625" style="30" customWidth="1"/>
    <col min="13566" max="13566" width="2.81640625" style="30" customWidth="1"/>
    <col min="13567" max="13567" width="7.81640625" style="30" customWidth="1"/>
    <col min="13568" max="13568" width="15.453125" style="30" customWidth="1"/>
    <col min="13569" max="13569" width="14.08984375" style="30" customWidth="1"/>
    <col min="13570" max="13570" width="13.54296875" style="30" customWidth="1"/>
    <col min="13571" max="13571" width="15" style="30" customWidth="1"/>
    <col min="13572" max="13572" width="11.453125" style="30" customWidth="1"/>
    <col min="13573" max="13573" width="11.453125" style="30"/>
    <col min="13574" max="13574" width="1.08984375" style="30" customWidth="1"/>
    <col min="13575" max="13575" width="11.453125" style="30"/>
    <col min="13576" max="13576" width="1.81640625" style="30" customWidth="1"/>
    <col min="13577" max="13577" width="11.453125" style="30"/>
    <col min="13578" max="13578" width="1.81640625" style="30" customWidth="1"/>
    <col min="13579" max="13810" width="11.453125" style="30"/>
    <col min="13811" max="13815" width="2.81640625" style="30" customWidth="1"/>
    <col min="13816" max="13816" width="90.81640625" style="30" customWidth="1"/>
    <col min="13817" max="13817" width="1.81640625" style="30" customWidth="1"/>
    <col min="13818" max="13821" width="16.81640625" style="30" customWidth="1"/>
    <col min="13822" max="13822" width="2.81640625" style="30" customWidth="1"/>
    <col min="13823" max="13823" width="7.81640625" style="30" customWidth="1"/>
    <col min="13824" max="13824" width="15.453125" style="30" customWidth="1"/>
    <col min="13825" max="13825" width="14.08984375" style="30" customWidth="1"/>
    <col min="13826" max="13826" width="13.54296875" style="30" customWidth="1"/>
    <col min="13827" max="13827" width="15" style="30" customWidth="1"/>
    <col min="13828" max="13828" width="11.453125" style="30" customWidth="1"/>
    <col min="13829" max="13829" width="11.453125" style="30"/>
    <col min="13830" max="13830" width="1.08984375" style="30" customWidth="1"/>
    <col min="13831" max="13831" width="11.453125" style="30"/>
    <col min="13832" max="13832" width="1.81640625" style="30" customWidth="1"/>
    <col min="13833" max="13833" width="11.453125" style="30"/>
    <col min="13834" max="13834" width="1.81640625" style="30" customWidth="1"/>
    <col min="13835" max="14066" width="11.453125" style="30"/>
    <col min="14067" max="14071" width="2.81640625" style="30" customWidth="1"/>
    <col min="14072" max="14072" width="90.81640625" style="30" customWidth="1"/>
    <col min="14073" max="14073" width="1.81640625" style="30" customWidth="1"/>
    <col min="14074" max="14077" width="16.81640625" style="30" customWidth="1"/>
    <col min="14078" max="14078" width="2.81640625" style="30" customWidth="1"/>
    <col min="14079" max="14079" width="7.81640625" style="30" customWidth="1"/>
    <col min="14080" max="14080" width="15.453125" style="30" customWidth="1"/>
    <col min="14081" max="14081" width="14.08984375" style="30" customWidth="1"/>
    <col min="14082" max="14082" width="13.54296875" style="30" customWidth="1"/>
    <col min="14083" max="14083" width="15" style="30" customWidth="1"/>
    <col min="14084" max="14084" width="11.453125" style="30" customWidth="1"/>
    <col min="14085" max="14085" width="11.453125" style="30"/>
    <col min="14086" max="14086" width="1.08984375" style="30" customWidth="1"/>
    <col min="14087" max="14087" width="11.453125" style="30"/>
    <col min="14088" max="14088" width="1.81640625" style="30" customWidth="1"/>
    <col min="14089" max="14089" width="11.453125" style="30"/>
    <col min="14090" max="14090" width="1.81640625" style="30" customWidth="1"/>
    <col min="14091" max="14322" width="11.453125" style="30"/>
    <col min="14323" max="14327" width="2.81640625" style="30" customWidth="1"/>
    <col min="14328" max="14328" width="90.81640625" style="30" customWidth="1"/>
    <col min="14329" max="14329" width="1.81640625" style="30" customWidth="1"/>
    <col min="14330" max="14333" width="16.81640625" style="30" customWidth="1"/>
    <col min="14334" max="14334" width="2.81640625" style="30" customWidth="1"/>
    <col min="14335" max="14335" width="7.81640625" style="30" customWidth="1"/>
    <col min="14336" max="14336" width="15.453125" style="30" customWidth="1"/>
    <col min="14337" max="14337" width="14.08984375" style="30" customWidth="1"/>
    <col min="14338" max="14338" width="13.54296875" style="30" customWidth="1"/>
    <col min="14339" max="14339" width="15" style="30" customWidth="1"/>
    <col min="14340" max="14340" width="11.453125" style="30" customWidth="1"/>
    <col min="14341" max="14341" width="11.453125" style="30"/>
    <col min="14342" max="14342" width="1.08984375" style="30" customWidth="1"/>
    <col min="14343" max="14343" width="11.453125" style="30"/>
    <col min="14344" max="14344" width="1.81640625" style="30" customWidth="1"/>
    <col min="14345" max="14345" width="11.453125" style="30"/>
    <col min="14346" max="14346" width="1.81640625" style="30" customWidth="1"/>
    <col min="14347" max="14578" width="11.453125" style="30"/>
    <col min="14579" max="14583" width="2.81640625" style="30" customWidth="1"/>
    <col min="14584" max="14584" width="90.81640625" style="30" customWidth="1"/>
    <col min="14585" max="14585" width="1.81640625" style="30" customWidth="1"/>
    <col min="14586" max="14589" width="16.81640625" style="30" customWidth="1"/>
    <col min="14590" max="14590" width="2.81640625" style="30" customWidth="1"/>
    <col min="14591" max="14591" width="7.81640625" style="30" customWidth="1"/>
    <col min="14592" max="14592" width="15.453125" style="30" customWidth="1"/>
    <col min="14593" max="14593" width="14.08984375" style="30" customWidth="1"/>
    <col min="14594" max="14594" width="13.54296875" style="30" customWidth="1"/>
    <col min="14595" max="14595" width="15" style="30" customWidth="1"/>
    <col min="14596" max="14596" width="11.453125" style="30" customWidth="1"/>
    <col min="14597" max="14597" width="11.453125" style="30"/>
    <col min="14598" max="14598" width="1.08984375" style="30" customWidth="1"/>
    <col min="14599" max="14599" width="11.453125" style="30"/>
    <col min="14600" max="14600" width="1.81640625" style="30" customWidth="1"/>
    <col min="14601" max="14601" width="11.453125" style="30"/>
    <col min="14602" max="14602" width="1.81640625" style="30" customWidth="1"/>
    <col min="14603" max="14834" width="11.453125" style="30"/>
    <col min="14835" max="14839" width="2.81640625" style="30" customWidth="1"/>
    <col min="14840" max="14840" width="90.81640625" style="30" customWidth="1"/>
    <col min="14841" max="14841" width="1.81640625" style="30" customWidth="1"/>
    <col min="14842" max="14845" width="16.81640625" style="30" customWidth="1"/>
    <col min="14846" max="14846" width="2.81640625" style="30" customWidth="1"/>
    <col min="14847" max="14847" width="7.81640625" style="30" customWidth="1"/>
    <col min="14848" max="14848" width="15.453125" style="30" customWidth="1"/>
    <col min="14849" max="14849" width="14.08984375" style="30" customWidth="1"/>
    <col min="14850" max="14850" width="13.54296875" style="30" customWidth="1"/>
    <col min="14851" max="14851" width="15" style="30" customWidth="1"/>
    <col min="14852" max="14852" width="11.453125" style="30" customWidth="1"/>
    <col min="14853" max="14853" width="11.453125" style="30"/>
    <col min="14854" max="14854" width="1.08984375" style="30" customWidth="1"/>
    <col min="14855" max="14855" width="11.453125" style="30"/>
    <col min="14856" max="14856" width="1.81640625" style="30" customWidth="1"/>
    <col min="14857" max="14857" width="11.453125" style="30"/>
    <col min="14858" max="14858" width="1.81640625" style="30" customWidth="1"/>
    <col min="14859" max="15090" width="11.453125" style="30"/>
    <col min="15091" max="15095" width="2.81640625" style="30" customWidth="1"/>
    <col min="15096" max="15096" width="90.81640625" style="30" customWidth="1"/>
    <col min="15097" max="15097" width="1.81640625" style="30" customWidth="1"/>
    <col min="15098" max="15101" width="16.81640625" style="30" customWidth="1"/>
    <col min="15102" max="15102" width="2.81640625" style="30" customWidth="1"/>
    <col min="15103" max="15103" width="7.81640625" style="30" customWidth="1"/>
    <col min="15104" max="15104" width="15.453125" style="30" customWidth="1"/>
    <col min="15105" max="15105" width="14.08984375" style="30" customWidth="1"/>
    <col min="15106" max="15106" width="13.54296875" style="30" customWidth="1"/>
    <col min="15107" max="15107" width="15" style="30" customWidth="1"/>
    <col min="15108" max="15108" width="11.453125" style="30" customWidth="1"/>
    <col min="15109" max="15109" width="11.453125" style="30"/>
    <col min="15110" max="15110" width="1.08984375" style="30" customWidth="1"/>
    <col min="15111" max="15111" width="11.453125" style="30"/>
    <col min="15112" max="15112" width="1.81640625" style="30" customWidth="1"/>
    <col min="15113" max="15113" width="11.453125" style="30"/>
    <col min="15114" max="15114" width="1.81640625" style="30" customWidth="1"/>
    <col min="15115" max="15346" width="11.453125" style="30"/>
    <col min="15347" max="15351" width="2.81640625" style="30" customWidth="1"/>
    <col min="15352" max="15352" width="90.81640625" style="30" customWidth="1"/>
    <col min="15353" max="15353" width="1.81640625" style="30" customWidth="1"/>
    <col min="15354" max="15357" width="16.81640625" style="30" customWidth="1"/>
    <col min="15358" max="15358" width="2.81640625" style="30" customWidth="1"/>
    <col min="15359" max="15359" width="7.81640625" style="30" customWidth="1"/>
    <col min="15360" max="15360" width="15.453125" style="30" customWidth="1"/>
    <col min="15361" max="15361" width="14.08984375" style="30" customWidth="1"/>
    <col min="15362" max="15362" width="13.54296875" style="30" customWidth="1"/>
    <col min="15363" max="15363" width="15" style="30" customWidth="1"/>
    <col min="15364" max="15364" width="11.453125" style="30" customWidth="1"/>
    <col min="15365" max="15365" width="11.453125" style="30"/>
    <col min="15366" max="15366" width="1.08984375" style="30" customWidth="1"/>
    <col min="15367" max="15367" width="11.453125" style="30"/>
    <col min="15368" max="15368" width="1.81640625" style="30" customWidth="1"/>
    <col min="15369" max="15369" width="11.453125" style="30"/>
    <col min="15370" max="15370" width="1.81640625" style="30" customWidth="1"/>
    <col min="15371" max="15602" width="11.453125" style="30"/>
    <col min="15603" max="15607" width="2.81640625" style="30" customWidth="1"/>
    <col min="15608" max="15608" width="90.81640625" style="30" customWidth="1"/>
    <col min="15609" max="15609" width="1.81640625" style="30" customWidth="1"/>
    <col min="15610" max="15613" width="16.81640625" style="30" customWidth="1"/>
    <col min="15614" max="15614" width="2.81640625" style="30" customWidth="1"/>
    <col min="15615" max="15615" width="7.81640625" style="30" customWidth="1"/>
    <col min="15616" max="15616" width="15.453125" style="30" customWidth="1"/>
    <col min="15617" max="15617" width="14.08984375" style="30" customWidth="1"/>
    <col min="15618" max="15618" width="13.54296875" style="30" customWidth="1"/>
    <col min="15619" max="15619" width="15" style="30" customWidth="1"/>
    <col min="15620" max="15620" width="11.453125" style="30" customWidth="1"/>
    <col min="15621" max="15621" width="11.453125" style="30"/>
    <col min="15622" max="15622" width="1.08984375" style="30" customWidth="1"/>
    <col min="15623" max="15623" width="11.453125" style="30"/>
    <col min="15624" max="15624" width="1.81640625" style="30" customWidth="1"/>
    <col min="15625" max="15625" width="11.453125" style="30"/>
    <col min="15626" max="15626" width="1.81640625" style="30" customWidth="1"/>
    <col min="15627" max="15858" width="11.453125" style="30"/>
    <col min="15859" max="15863" width="2.81640625" style="30" customWidth="1"/>
    <col min="15864" max="15864" width="90.81640625" style="30" customWidth="1"/>
    <col min="15865" max="15865" width="1.81640625" style="30" customWidth="1"/>
    <col min="15866" max="15869" width="16.81640625" style="30" customWidth="1"/>
    <col min="15870" max="15870" width="2.81640625" style="30" customWidth="1"/>
    <col min="15871" max="15871" width="7.81640625" style="30" customWidth="1"/>
    <col min="15872" max="15872" width="15.453125" style="30" customWidth="1"/>
    <col min="15873" max="15873" width="14.08984375" style="30" customWidth="1"/>
    <col min="15874" max="15874" width="13.54296875" style="30" customWidth="1"/>
    <col min="15875" max="15875" width="15" style="30" customWidth="1"/>
    <col min="15876" max="15876" width="11.453125" style="30" customWidth="1"/>
    <col min="15877" max="15877" width="11.453125" style="30"/>
    <col min="15878" max="15878" width="1.08984375" style="30" customWidth="1"/>
    <col min="15879" max="15879" width="11.453125" style="30"/>
    <col min="15880" max="15880" width="1.81640625" style="30" customWidth="1"/>
    <col min="15881" max="15881" width="11.453125" style="30"/>
    <col min="15882" max="15882" width="1.81640625" style="30" customWidth="1"/>
    <col min="15883" max="16114" width="11.453125" style="30"/>
    <col min="16115" max="16119" width="2.81640625" style="30" customWidth="1"/>
    <col min="16120" max="16120" width="90.81640625" style="30" customWidth="1"/>
    <col min="16121" max="16121" width="1.81640625" style="30" customWidth="1"/>
    <col min="16122" max="16125" width="16.81640625" style="30" customWidth="1"/>
    <col min="16126" max="16126" width="2.81640625" style="30" customWidth="1"/>
    <col min="16127" max="16127" width="7.81640625" style="30" customWidth="1"/>
    <col min="16128" max="16128" width="15.453125" style="30" customWidth="1"/>
    <col min="16129" max="16129" width="14.08984375" style="30" customWidth="1"/>
    <col min="16130" max="16130" width="13.54296875" style="30" customWidth="1"/>
    <col min="16131" max="16131" width="15" style="30" customWidth="1"/>
    <col min="16132" max="16132" width="11.453125" style="30" customWidth="1"/>
    <col min="16133" max="16133" width="11.453125" style="30"/>
    <col min="16134" max="16134" width="1.08984375" style="30" customWidth="1"/>
    <col min="16135" max="16135" width="11.453125" style="30"/>
    <col min="16136" max="16136" width="1.81640625" style="30" customWidth="1"/>
    <col min="16137" max="16137" width="11.453125" style="30"/>
    <col min="16138" max="16138" width="1.81640625" style="30" customWidth="1"/>
    <col min="16139" max="16384" width="11.453125" style="30"/>
  </cols>
  <sheetData>
    <row r="1" spans="1:35" ht="36" customHeight="1">
      <c r="A1" s="30" t="s">
        <v>500</v>
      </c>
      <c r="B1" s="116" t="s">
        <v>28</v>
      </c>
      <c r="C1" s="116"/>
      <c r="D1" s="24">
        <v>42248</v>
      </c>
      <c r="E1" s="24">
        <v>42339</v>
      </c>
      <c r="F1" s="24">
        <v>42430</v>
      </c>
      <c r="G1" s="24">
        <v>42522</v>
      </c>
      <c r="H1" s="24">
        <v>42614</v>
      </c>
      <c r="I1" s="24">
        <v>42705</v>
      </c>
      <c r="J1" s="24">
        <v>42795</v>
      </c>
      <c r="K1" s="24">
        <v>42887</v>
      </c>
      <c r="L1" s="24">
        <v>42979</v>
      </c>
      <c r="M1" s="24">
        <v>43070</v>
      </c>
      <c r="N1" s="24">
        <v>43160</v>
      </c>
      <c r="O1" s="24">
        <v>43252</v>
      </c>
      <c r="P1" s="24">
        <v>43344</v>
      </c>
      <c r="Q1" s="24">
        <v>43435</v>
      </c>
      <c r="R1" s="24">
        <v>43525</v>
      </c>
      <c r="S1" s="24">
        <v>43617</v>
      </c>
      <c r="T1" s="24">
        <v>43709</v>
      </c>
      <c r="U1" s="24">
        <v>43800</v>
      </c>
      <c r="V1" s="24">
        <v>43891</v>
      </c>
      <c r="W1" s="24">
        <v>43983</v>
      </c>
      <c r="X1" s="24">
        <v>44075</v>
      </c>
      <c r="Y1" s="24">
        <v>44166</v>
      </c>
      <c r="Z1" s="24">
        <v>44256</v>
      </c>
      <c r="AA1" s="24">
        <v>44348</v>
      </c>
      <c r="AB1" s="24">
        <v>44440</v>
      </c>
      <c r="AC1" s="24">
        <v>44531</v>
      </c>
      <c r="AD1" s="24">
        <v>44621</v>
      </c>
      <c r="AE1" s="24">
        <v>44713</v>
      </c>
      <c r="AF1" s="24">
        <v>44805</v>
      </c>
      <c r="AG1" s="24">
        <v>44896</v>
      </c>
      <c r="AH1" s="24">
        <v>44986</v>
      </c>
      <c r="AI1" s="24">
        <v>45078</v>
      </c>
    </row>
    <row r="2" spans="1:35" ht="15" customHeight="1">
      <c r="A2" s="30" t="s">
        <v>394</v>
      </c>
      <c r="B2" s="120" t="s">
        <v>20</v>
      </c>
      <c r="C2" s="120"/>
      <c r="D2" s="119">
        <v>20540778.092</v>
      </c>
      <c r="E2" s="119">
        <v>27430.749</v>
      </c>
      <c r="F2" s="119">
        <v>6960665.0120000001</v>
      </c>
      <c r="G2" s="119">
        <v>14356077.877</v>
      </c>
      <c r="H2" s="119">
        <v>21739394.761999998</v>
      </c>
      <c r="I2" s="119">
        <v>29269409</v>
      </c>
      <c r="J2" s="119">
        <v>7677709</v>
      </c>
      <c r="K2" s="119">
        <v>15124560</v>
      </c>
      <c r="L2" s="119">
        <v>21938221</v>
      </c>
      <c r="M2" s="119">
        <v>29021544</v>
      </c>
      <c r="N2" s="119">
        <v>7222996</v>
      </c>
      <c r="O2" s="119">
        <v>15236715</v>
      </c>
      <c r="P2" s="119">
        <v>22660440</v>
      </c>
      <c r="Q2" s="119">
        <v>31113639</v>
      </c>
      <c r="R2" s="119">
        <v>8250939</v>
      </c>
      <c r="S2" s="119">
        <v>16987643</v>
      </c>
      <c r="T2" s="119">
        <v>26166439</v>
      </c>
      <c r="U2" s="119">
        <v>35425718</v>
      </c>
      <c r="V2" s="119">
        <v>10218309</v>
      </c>
      <c r="W2" s="119">
        <v>18960883</v>
      </c>
      <c r="X2" s="119">
        <v>25877865</v>
      </c>
      <c r="Y2" s="119">
        <v>32364006</v>
      </c>
      <c r="Z2" s="119">
        <v>8206590</v>
      </c>
      <c r="AA2" s="119">
        <v>16226129</v>
      </c>
      <c r="AB2" s="119">
        <v>26022682</v>
      </c>
      <c r="AC2" s="119">
        <v>38590244</v>
      </c>
      <c r="AD2" s="119">
        <v>11503771</v>
      </c>
      <c r="AE2" s="119">
        <v>32666334</v>
      </c>
      <c r="AF2" s="119">
        <v>51960960</v>
      </c>
      <c r="AG2" s="119">
        <v>65451569</v>
      </c>
      <c r="AH2" s="119">
        <v>14935932</v>
      </c>
      <c r="AI2" s="119">
        <v>33328358</v>
      </c>
    </row>
    <row r="3" spans="1:35" ht="15" customHeight="1">
      <c r="A3" s="30" t="s">
        <v>501</v>
      </c>
      <c r="B3" s="120" t="s">
        <v>21</v>
      </c>
      <c r="C3" s="120"/>
      <c r="D3" s="119">
        <v>6634954.4859999996</v>
      </c>
      <c r="E3" s="119">
        <v>-8943.509</v>
      </c>
      <c r="F3" s="119">
        <v>2336433.4309999999</v>
      </c>
      <c r="G3" s="119">
        <v>4715443.1960000005</v>
      </c>
      <c r="H3" s="119">
        <v>7089698.9469999997</v>
      </c>
      <c r="I3" s="119">
        <v>-9574207</v>
      </c>
      <c r="J3" s="119">
        <v>-2398398</v>
      </c>
      <c r="K3" s="119">
        <v>-4521475</v>
      </c>
      <c r="L3" s="119">
        <v>-6236289</v>
      </c>
      <c r="M3" s="119">
        <v>-8138530</v>
      </c>
      <c r="N3" s="119">
        <v>-1777364</v>
      </c>
      <c r="O3" s="119">
        <v>-4122675</v>
      </c>
      <c r="P3" s="119">
        <v>-6039319</v>
      </c>
      <c r="Q3" s="119">
        <v>-8702850</v>
      </c>
      <c r="R3" s="119">
        <v>-2234683</v>
      </c>
      <c r="S3" s="119">
        <v>-4707614</v>
      </c>
      <c r="T3" s="119">
        <v>-7341616</v>
      </c>
      <c r="U3" s="119">
        <v>-9601920</v>
      </c>
      <c r="V3" s="119">
        <v>-3079029</v>
      </c>
      <c r="W3" s="119">
        <v>-4788780</v>
      </c>
      <c r="X3" s="119">
        <v>-5902758</v>
      </c>
      <c r="Y3" s="119">
        <v>-6098976</v>
      </c>
      <c r="Z3" s="119">
        <v>-2082277</v>
      </c>
      <c r="AA3" s="119">
        <v>-3812782</v>
      </c>
      <c r="AB3" s="119">
        <v>-7342153</v>
      </c>
      <c r="AC3" s="119">
        <v>-13073028</v>
      </c>
      <c r="AD3" s="119">
        <v>-2909294</v>
      </c>
      <c r="AE3" s="119">
        <v>-15496072</v>
      </c>
      <c r="AF3" s="119">
        <v>-26472173</v>
      </c>
      <c r="AG3" s="119">
        <v>-31909668</v>
      </c>
      <c r="AH3" s="119">
        <v>-6390113</v>
      </c>
      <c r="AI3" s="119">
        <v>-15808466</v>
      </c>
    </row>
    <row r="4" spans="1:35" ht="15" customHeight="1">
      <c r="A4" s="30" t="s">
        <v>502</v>
      </c>
      <c r="B4" s="118" t="s">
        <v>22</v>
      </c>
      <c r="C4" s="118"/>
      <c r="D4" s="225">
        <v>13905823.606000001</v>
      </c>
      <c r="E4" s="225">
        <v>18487.240000000002</v>
      </c>
      <c r="F4" s="225">
        <v>4624231.5810000002</v>
      </c>
      <c r="G4" s="225">
        <v>9640634.6809999999</v>
      </c>
      <c r="H4" s="225">
        <v>14649695.814999999</v>
      </c>
      <c r="I4" s="225">
        <v>19695202</v>
      </c>
      <c r="J4" s="225">
        <v>5279311</v>
      </c>
      <c r="K4" s="225">
        <v>10603085</v>
      </c>
      <c r="L4" s="225">
        <v>15701932</v>
      </c>
      <c r="M4" s="225">
        <v>20883014</v>
      </c>
      <c r="N4" s="225">
        <v>5445632</v>
      </c>
      <c r="O4" s="225">
        <v>11114040</v>
      </c>
      <c r="P4" s="225">
        <v>16621121</v>
      </c>
      <c r="Q4" s="225">
        <v>22410789</v>
      </c>
      <c r="R4" s="225">
        <v>6016256</v>
      </c>
      <c r="S4" s="225">
        <v>12280029</v>
      </c>
      <c r="T4" s="225">
        <v>18824823</v>
      </c>
      <c r="U4" s="225">
        <v>25823798</v>
      </c>
      <c r="V4" s="225">
        <v>7139280</v>
      </c>
      <c r="W4" s="225">
        <v>14172103</v>
      </c>
      <c r="X4" s="225">
        <v>19975107</v>
      </c>
      <c r="Y4" s="225">
        <v>26265030</v>
      </c>
      <c r="Z4" s="225">
        <v>6124313</v>
      </c>
      <c r="AA4" s="225">
        <v>12413347</v>
      </c>
      <c r="AB4" s="225">
        <v>18680529</v>
      </c>
      <c r="AC4" s="225">
        <v>25517216</v>
      </c>
      <c r="AD4" s="225">
        <v>8594477</v>
      </c>
      <c r="AE4" s="225">
        <v>17170262</v>
      </c>
      <c r="AF4" s="225">
        <v>25488787</v>
      </c>
      <c r="AG4" s="225">
        <v>33541901</v>
      </c>
      <c r="AH4" s="225">
        <v>8545819</v>
      </c>
      <c r="AI4" s="225">
        <v>17519892</v>
      </c>
    </row>
    <row r="5" spans="1:35" ht="15" customHeight="1">
      <c r="A5" s="30" t="s">
        <v>503</v>
      </c>
      <c r="B5" s="120" t="s">
        <v>11</v>
      </c>
      <c r="C5" s="120"/>
      <c r="D5" s="119">
        <v>6218.6239999999998</v>
      </c>
      <c r="E5" s="119">
        <v>6.3319999999999999</v>
      </c>
      <c r="F5" s="119">
        <v>5458.7830000000004</v>
      </c>
      <c r="G5" s="119">
        <v>6276.3230000000003</v>
      </c>
      <c r="H5" s="119">
        <v>8483.2690000000002</v>
      </c>
      <c r="I5" s="119">
        <v>8784</v>
      </c>
      <c r="J5" s="119">
        <v>3426</v>
      </c>
      <c r="K5" s="119">
        <v>8548</v>
      </c>
      <c r="L5" s="119">
        <v>10203</v>
      </c>
      <c r="M5" s="119">
        <v>49558</v>
      </c>
      <c r="N5" s="119">
        <v>2564</v>
      </c>
      <c r="O5" s="119">
        <v>4795</v>
      </c>
      <c r="P5" s="119">
        <v>2827</v>
      </c>
      <c r="Q5" s="119">
        <v>3108</v>
      </c>
      <c r="R5" s="119">
        <v>1573</v>
      </c>
      <c r="S5" s="119">
        <v>1111</v>
      </c>
      <c r="T5" s="119">
        <v>2271</v>
      </c>
      <c r="U5" s="119">
        <v>6902</v>
      </c>
      <c r="V5" s="119">
        <v>7294</v>
      </c>
      <c r="W5" s="119">
        <v>10785</v>
      </c>
      <c r="X5" s="119">
        <v>8657</v>
      </c>
      <c r="Y5" s="119">
        <v>8821</v>
      </c>
      <c r="Z5" s="119">
        <v>262</v>
      </c>
      <c r="AA5" s="119">
        <v>563</v>
      </c>
      <c r="AB5" s="119">
        <v>563</v>
      </c>
      <c r="AC5" s="119">
        <v>7522</v>
      </c>
      <c r="AD5" s="119">
        <v>6980</v>
      </c>
      <c r="AE5" s="119">
        <v>28926</v>
      </c>
      <c r="AF5" s="119">
        <v>116770</v>
      </c>
      <c r="AG5" s="119">
        <v>294569</v>
      </c>
      <c r="AH5" s="119">
        <v>125265</v>
      </c>
      <c r="AI5" s="119">
        <v>265736</v>
      </c>
    </row>
    <row r="6" spans="1:35" ht="15" customHeight="1">
      <c r="B6" s="120" t="s">
        <v>41</v>
      </c>
      <c r="C6" s="120"/>
      <c r="D6" s="119">
        <v>0</v>
      </c>
      <c r="E6" s="119"/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</row>
    <row r="7" spans="1:35" ht="15" customHeight="1">
      <c r="A7" s="30" t="s">
        <v>206</v>
      </c>
      <c r="B7" s="120" t="s">
        <v>23</v>
      </c>
      <c r="C7" s="120"/>
      <c r="D7" s="119">
        <v>7743365.8080000002</v>
      </c>
      <c r="E7" s="119">
        <v>-10349.629999999999</v>
      </c>
      <c r="F7" s="119">
        <v>2611932.5359999998</v>
      </c>
      <c r="G7" s="119">
        <v>5393894.4720000001</v>
      </c>
      <c r="H7" s="119">
        <v>8205532.0149999997</v>
      </c>
      <c r="I7" s="119">
        <v>-11068302</v>
      </c>
      <c r="J7" s="119">
        <v>-2916296</v>
      </c>
      <c r="K7" s="119">
        <v>-5848429</v>
      </c>
      <c r="L7" s="119">
        <v>-8735389</v>
      </c>
      <c r="M7" s="119">
        <v>-11681964</v>
      </c>
      <c r="N7" s="119">
        <v>-2793227</v>
      </c>
      <c r="O7" s="119">
        <v>-5796055</v>
      </c>
      <c r="P7" s="119">
        <v>-8739822</v>
      </c>
      <c r="Q7" s="119">
        <v>-11711400</v>
      </c>
      <c r="R7" s="119">
        <v>-3078076</v>
      </c>
      <c r="S7" s="119">
        <v>-6295586</v>
      </c>
      <c r="T7" s="119">
        <v>-9573136</v>
      </c>
      <c r="U7" s="119">
        <v>-13396501</v>
      </c>
      <c r="V7" s="119">
        <v>-3490569</v>
      </c>
      <c r="W7" s="119">
        <v>-6958890</v>
      </c>
      <c r="X7" s="119">
        <v>-10399208</v>
      </c>
      <c r="Y7" s="119">
        <v>-14110890</v>
      </c>
      <c r="Z7" s="119">
        <v>-3178515</v>
      </c>
      <c r="AA7" s="119">
        <v>-6457313</v>
      </c>
      <c r="AB7" s="119">
        <v>-9681977</v>
      </c>
      <c r="AC7" s="119">
        <v>-13183891</v>
      </c>
      <c r="AD7" s="119">
        <v>-4234831</v>
      </c>
      <c r="AE7" s="119">
        <v>-9062588</v>
      </c>
      <c r="AF7" s="119">
        <v>-14533011</v>
      </c>
      <c r="AG7" s="119">
        <v>-19345126</v>
      </c>
      <c r="AH7" s="119">
        <v>-4359821</v>
      </c>
      <c r="AI7" s="119">
        <v>-8697792</v>
      </c>
    </row>
    <row r="8" spans="1:35" ht="30" customHeight="1">
      <c r="B8" s="120" t="s">
        <v>24</v>
      </c>
      <c r="C8" s="120"/>
      <c r="D8" s="119">
        <v>0</v>
      </c>
      <c r="E8" s="119">
        <v>-6.6000000000000003E-2</v>
      </c>
      <c r="F8" s="119">
        <v>0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119">
        <v>0</v>
      </c>
      <c r="R8" s="119">
        <v>0</v>
      </c>
      <c r="S8" s="119">
        <v>0</v>
      </c>
      <c r="T8" s="119">
        <v>0</v>
      </c>
      <c r="U8" s="119">
        <v>0</v>
      </c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</row>
    <row r="9" spans="1:35" ht="25.5" customHeight="1">
      <c r="A9" s="30" t="s">
        <v>536</v>
      </c>
      <c r="B9" s="120" t="s">
        <v>40</v>
      </c>
      <c r="C9" s="120"/>
      <c r="D9" s="119"/>
      <c r="E9" s="119"/>
      <c r="F9" s="119"/>
      <c r="G9" s="119"/>
      <c r="H9" s="119"/>
      <c r="I9" s="119">
        <v>-1174</v>
      </c>
      <c r="J9" s="119">
        <v>154</v>
      </c>
      <c r="K9" s="119">
        <v>187</v>
      </c>
      <c r="L9" s="119">
        <v>180</v>
      </c>
      <c r="M9" s="119">
        <v>252</v>
      </c>
      <c r="N9" s="119">
        <v>0</v>
      </c>
      <c r="O9" s="119">
        <v>-98</v>
      </c>
      <c r="P9" s="119">
        <v>117</v>
      </c>
      <c r="Q9" s="119">
        <v>117</v>
      </c>
      <c r="R9" s="119">
        <v>0</v>
      </c>
      <c r="S9" s="119">
        <v>34</v>
      </c>
      <c r="T9" s="119">
        <v>-89</v>
      </c>
      <c r="U9" s="119">
        <v>-256</v>
      </c>
      <c r="V9" s="119">
        <v>-238</v>
      </c>
      <c r="W9" s="119">
        <v>-239</v>
      </c>
      <c r="X9" s="119">
        <v>-237</v>
      </c>
      <c r="Y9" s="119">
        <v>-236</v>
      </c>
      <c r="Z9" s="119">
        <v>2</v>
      </c>
      <c r="AA9" s="119">
        <v>3</v>
      </c>
      <c r="AB9" s="119"/>
      <c r="AC9" s="119">
        <v>3</v>
      </c>
      <c r="AD9" s="119">
        <v>1</v>
      </c>
      <c r="AE9" s="119">
        <v>-3</v>
      </c>
      <c r="AF9" s="119">
        <v>-3</v>
      </c>
      <c r="AG9" s="119">
        <v>-3</v>
      </c>
      <c r="AH9" s="119">
        <v>-1</v>
      </c>
      <c r="AI9" s="119">
        <v>1</v>
      </c>
    </row>
    <row r="10" spans="1:35" ht="15" customHeight="1">
      <c r="A10" s="30" t="s">
        <v>532</v>
      </c>
      <c r="B10" s="120" t="s">
        <v>42</v>
      </c>
      <c r="C10" s="120"/>
      <c r="D10" s="119">
        <v>0</v>
      </c>
      <c r="E10" s="119">
        <v>0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v>0</v>
      </c>
      <c r="R10" s="119">
        <v>0</v>
      </c>
      <c r="S10" s="119">
        <v>0</v>
      </c>
      <c r="T10" s="119">
        <v>0</v>
      </c>
      <c r="U10" s="119">
        <v>0</v>
      </c>
      <c r="V10" s="119"/>
      <c r="W10" s="119">
        <v>0</v>
      </c>
      <c r="X10" s="119">
        <v>0</v>
      </c>
      <c r="Y10" s="119">
        <v>0</v>
      </c>
      <c r="Z10" s="119">
        <v>0</v>
      </c>
      <c r="AA10" s="119">
        <v>0</v>
      </c>
      <c r="AB10" s="119">
        <v>-1866</v>
      </c>
      <c r="AC10" s="119">
        <v>-3778</v>
      </c>
      <c r="AD10" s="119">
        <v>0</v>
      </c>
      <c r="AE10" s="119">
        <v>0</v>
      </c>
      <c r="AF10" s="119">
        <v>0</v>
      </c>
      <c r="AG10" s="119">
        <v>0</v>
      </c>
      <c r="AH10" s="119">
        <v>0</v>
      </c>
      <c r="AI10" s="119">
        <v>0</v>
      </c>
    </row>
    <row r="11" spans="1:35" ht="15" customHeight="1">
      <c r="A11" s="30" t="s">
        <v>504</v>
      </c>
      <c r="B11" s="118" t="s">
        <v>43</v>
      </c>
      <c r="C11" s="118"/>
      <c r="D11" s="225">
        <v>6168676.4220000003</v>
      </c>
      <c r="E11" s="225">
        <v>8143.8760000000002</v>
      </c>
      <c r="F11" s="225">
        <v>2017757.828</v>
      </c>
      <c r="G11" s="225">
        <v>4253016.5319999997</v>
      </c>
      <c r="H11" s="225">
        <v>6452647.0690000001</v>
      </c>
      <c r="I11" s="225">
        <v>8634510</v>
      </c>
      <c r="J11" s="225">
        <v>2366595</v>
      </c>
      <c r="K11" s="225">
        <v>4763391</v>
      </c>
      <c r="L11" s="225">
        <v>6976926</v>
      </c>
      <c r="M11" s="225">
        <v>9250860</v>
      </c>
      <c r="N11" s="225">
        <v>2654969</v>
      </c>
      <c r="O11" s="225">
        <v>5322682</v>
      </c>
      <c r="P11" s="225">
        <v>7884243</v>
      </c>
      <c r="Q11" s="225">
        <v>10702614</v>
      </c>
      <c r="R11" s="225">
        <v>2939753</v>
      </c>
      <c r="S11" s="225">
        <v>5985588</v>
      </c>
      <c r="T11" s="225">
        <v>9253869</v>
      </c>
      <c r="U11" s="225">
        <v>12433943</v>
      </c>
      <c r="V11" s="225">
        <v>3655767</v>
      </c>
      <c r="W11" s="225">
        <v>7223759</v>
      </c>
      <c r="X11" s="225">
        <v>9584319</v>
      </c>
      <c r="Y11" s="225">
        <v>12162725</v>
      </c>
      <c r="Z11" s="225">
        <v>2946062</v>
      </c>
      <c r="AA11" s="225">
        <v>5956600</v>
      </c>
      <c r="AB11" s="225">
        <v>8997252</v>
      </c>
      <c r="AC11" s="225">
        <v>12337072</v>
      </c>
      <c r="AD11" s="225">
        <v>4366627</v>
      </c>
      <c r="AE11" s="225">
        <v>8136597</v>
      </c>
      <c r="AF11" s="225">
        <v>11072543</v>
      </c>
      <c r="AG11" s="225">
        <v>14491341</v>
      </c>
      <c r="AH11" s="225">
        <v>4311263</v>
      </c>
      <c r="AI11" s="225">
        <v>9087837</v>
      </c>
    </row>
    <row r="12" spans="1:35" ht="15" customHeight="1">
      <c r="A12" s="30" t="s">
        <v>402</v>
      </c>
      <c r="B12" s="120" t="s">
        <v>12</v>
      </c>
      <c r="C12" s="120"/>
      <c r="D12" s="119">
        <v>23008.642</v>
      </c>
      <c r="E12" s="119">
        <v>37.755000000000003</v>
      </c>
      <c r="F12" s="119">
        <v>18001.659</v>
      </c>
      <c r="G12" s="119">
        <v>13452.415000000001</v>
      </c>
      <c r="H12" s="119">
        <v>21759.179</v>
      </c>
      <c r="I12" s="119">
        <v>30216</v>
      </c>
      <c r="J12" s="119">
        <v>919</v>
      </c>
      <c r="K12" s="119">
        <v>10502</v>
      </c>
      <c r="L12" s="119">
        <v>10502</v>
      </c>
      <c r="M12" s="119">
        <v>21428</v>
      </c>
      <c r="N12" s="119">
        <v>0</v>
      </c>
      <c r="O12" s="119">
        <v>-2081</v>
      </c>
      <c r="P12" s="119">
        <v>-2081</v>
      </c>
      <c r="Q12" s="119">
        <v>25444</v>
      </c>
      <c r="R12" s="119">
        <v>0</v>
      </c>
      <c r="S12" s="119">
        <v>0</v>
      </c>
      <c r="T12" s="119">
        <v>0</v>
      </c>
      <c r="U12" s="119">
        <v>31446</v>
      </c>
      <c r="V12" s="119">
        <v>0</v>
      </c>
      <c r="W12" s="119">
        <v>-25409</v>
      </c>
      <c r="X12" s="119">
        <v>-25409</v>
      </c>
      <c r="Y12" s="119">
        <v>-25409</v>
      </c>
      <c r="Z12" s="119">
        <v>0</v>
      </c>
      <c r="AA12" s="119">
        <v>29181</v>
      </c>
      <c r="AB12" s="119">
        <v>38059</v>
      </c>
      <c r="AC12" s="119">
        <v>124158</v>
      </c>
      <c r="AD12" s="119">
        <v>0</v>
      </c>
      <c r="AE12" s="119">
        <v>11715</v>
      </c>
      <c r="AF12" s="119">
        <v>121121</v>
      </c>
      <c r="AG12" s="119">
        <v>203170</v>
      </c>
      <c r="AH12" s="119">
        <v>206</v>
      </c>
      <c r="AI12" s="119">
        <v>129111</v>
      </c>
    </row>
    <row r="13" spans="1:35" ht="15" customHeight="1">
      <c r="A13" s="30" t="s">
        <v>505</v>
      </c>
      <c r="B13" s="118" t="s">
        <v>1</v>
      </c>
      <c r="C13" s="118"/>
      <c r="D13" s="225">
        <v>6191685.0640000002</v>
      </c>
      <c r="E13" s="225">
        <v>8181.6310000000003</v>
      </c>
      <c r="F13" s="225">
        <v>2035759.487</v>
      </c>
      <c r="G13" s="225">
        <v>4266468.9469999997</v>
      </c>
      <c r="H13" s="225">
        <v>6474406.2479999997</v>
      </c>
      <c r="I13" s="225">
        <v>8664726</v>
      </c>
      <c r="J13" s="225">
        <v>2367514</v>
      </c>
      <c r="K13" s="225">
        <v>4773893</v>
      </c>
      <c r="L13" s="225">
        <v>6987428</v>
      </c>
      <c r="M13" s="225">
        <v>9272288</v>
      </c>
      <c r="N13" s="225">
        <v>2654969</v>
      </c>
      <c r="O13" s="225">
        <v>5320601</v>
      </c>
      <c r="P13" s="225">
        <v>7882162</v>
      </c>
      <c r="Q13" s="225">
        <v>10728058</v>
      </c>
      <c r="R13" s="225">
        <v>2939753</v>
      </c>
      <c r="S13" s="225">
        <v>5985588</v>
      </c>
      <c r="T13" s="225">
        <v>9253869</v>
      </c>
      <c r="U13" s="225">
        <v>12465389</v>
      </c>
      <c r="V13" s="225">
        <v>3655767</v>
      </c>
      <c r="W13" s="225">
        <v>7198350</v>
      </c>
      <c r="X13" s="225">
        <v>9558910</v>
      </c>
      <c r="Y13" s="225">
        <v>12137316</v>
      </c>
      <c r="Z13" s="225">
        <v>2946062</v>
      </c>
      <c r="AA13" s="225">
        <v>5985781</v>
      </c>
      <c r="AB13" s="225">
        <v>9035311</v>
      </c>
      <c r="AC13" s="225">
        <v>12461230</v>
      </c>
      <c r="AD13" s="225">
        <v>4366627</v>
      </c>
      <c r="AE13" s="225">
        <v>8148312</v>
      </c>
      <c r="AF13" s="225">
        <v>11193664</v>
      </c>
      <c r="AG13" s="225">
        <v>14694511</v>
      </c>
      <c r="AH13" s="225">
        <v>4311468</v>
      </c>
      <c r="AI13" s="225">
        <v>9216948</v>
      </c>
    </row>
    <row r="14" spans="1:35" ht="15" customHeight="1">
      <c r="A14" s="30" t="s">
        <v>506</v>
      </c>
      <c r="B14" s="120" t="s">
        <v>44</v>
      </c>
      <c r="C14" s="120"/>
      <c r="D14" s="226">
        <v>935513.57700000005</v>
      </c>
      <c r="E14" s="226">
        <v>-1179.7539999999999</v>
      </c>
      <c r="F14" s="226">
        <v>335364.29300000001</v>
      </c>
      <c r="G14" s="226">
        <v>686028.01699999999</v>
      </c>
      <c r="H14" s="226">
        <v>1044394.612</v>
      </c>
      <c r="I14" s="226">
        <v>-1361393</v>
      </c>
      <c r="J14" s="226">
        <v>-512330</v>
      </c>
      <c r="K14" s="226">
        <v>-1026016</v>
      </c>
      <c r="L14" s="226">
        <v>-1409841</v>
      </c>
      <c r="M14" s="226">
        <v>-1770291</v>
      </c>
      <c r="N14" s="226">
        <v>-630000</v>
      </c>
      <c r="O14" s="226">
        <v>-1261205</v>
      </c>
      <c r="P14" s="226">
        <v>-1863205</v>
      </c>
      <c r="Q14" s="226">
        <v>-2573008</v>
      </c>
      <c r="R14" s="226">
        <v>-754198</v>
      </c>
      <c r="S14" s="226">
        <v>-1538158</v>
      </c>
      <c r="T14" s="226">
        <v>-2435553</v>
      </c>
      <c r="U14" s="226">
        <v>-3294463</v>
      </c>
      <c r="V14" s="226">
        <v>-793447</v>
      </c>
      <c r="W14" s="226">
        <v>-1630421</v>
      </c>
      <c r="X14" s="226">
        <v>-2158779</v>
      </c>
      <c r="Y14" s="226">
        <v>-2665878</v>
      </c>
      <c r="Z14" s="226">
        <v>-571869</v>
      </c>
      <c r="AA14" s="226">
        <v>-1201437</v>
      </c>
      <c r="AB14" s="226">
        <v>-1848027</v>
      </c>
      <c r="AC14" s="226">
        <v>-2268994</v>
      </c>
      <c r="AD14" s="226">
        <v>-735453</v>
      </c>
      <c r="AE14" s="226">
        <v>-943943</v>
      </c>
      <c r="AF14" s="226">
        <v>-1117582</v>
      </c>
      <c r="AG14" s="226">
        <v>-1643930</v>
      </c>
      <c r="AH14" s="226">
        <v>-966129</v>
      </c>
      <c r="AI14" s="226">
        <v>-2001340</v>
      </c>
    </row>
    <row r="15" spans="1:35" ht="15" customHeight="1">
      <c r="A15" s="30" t="s">
        <v>507</v>
      </c>
      <c r="B15" s="118" t="s">
        <v>2</v>
      </c>
      <c r="C15" s="118"/>
      <c r="D15" s="225">
        <v>5256171.4869999997</v>
      </c>
      <c r="E15" s="225">
        <v>7001.8770000000004</v>
      </c>
      <c r="F15" s="225">
        <v>1700395.1939999999</v>
      </c>
      <c r="G15" s="225">
        <v>3580440.93</v>
      </c>
      <c r="H15" s="225">
        <v>5430011.6359999999</v>
      </c>
      <c r="I15" s="225">
        <v>7303333</v>
      </c>
      <c r="J15" s="225">
        <v>1855184</v>
      </c>
      <c r="K15" s="225">
        <v>3747877</v>
      </c>
      <c r="L15" s="225">
        <v>5577587</v>
      </c>
      <c r="M15" s="225">
        <v>7501997</v>
      </c>
      <c r="N15" s="225">
        <v>2024969</v>
      </c>
      <c r="O15" s="225">
        <v>4059396</v>
      </c>
      <c r="P15" s="225">
        <v>6018957</v>
      </c>
      <c r="Q15" s="225">
        <v>8155050</v>
      </c>
      <c r="R15" s="225">
        <v>2185555</v>
      </c>
      <c r="S15" s="225">
        <v>4447430</v>
      </c>
      <c r="T15" s="225">
        <v>6818316</v>
      </c>
      <c r="U15" s="225">
        <v>9170926</v>
      </c>
      <c r="V15" s="225">
        <v>2862320</v>
      </c>
      <c r="W15" s="225">
        <v>5567929</v>
      </c>
      <c r="X15" s="225">
        <v>7400131</v>
      </c>
      <c r="Y15" s="225">
        <v>9471438</v>
      </c>
      <c r="Z15" s="225">
        <v>2374193</v>
      </c>
      <c r="AA15" s="225">
        <v>4784344</v>
      </c>
      <c r="AB15" s="225">
        <v>7187284</v>
      </c>
      <c r="AC15" s="225">
        <v>10192236</v>
      </c>
      <c r="AD15" s="225">
        <v>3631174</v>
      </c>
      <c r="AE15" s="225">
        <v>7204369</v>
      </c>
      <c r="AF15" s="225">
        <v>10076082</v>
      </c>
      <c r="AG15" s="225">
        <v>13050581</v>
      </c>
      <c r="AH15" s="225">
        <v>3345339</v>
      </c>
      <c r="AI15" s="225">
        <v>7215608</v>
      </c>
    </row>
    <row r="16" spans="1:35" ht="15" customHeight="1">
      <c r="B16" s="120" t="s">
        <v>3</v>
      </c>
      <c r="C16" s="120"/>
      <c r="D16" s="119">
        <v>0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</row>
    <row r="17" spans="1:35" ht="15" customHeight="1">
      <c r="A17" s="30" t="s">
        <v>508</v>
      </c>
      <c r="B17" s="118" t="s">
        <v>4</v>
      </c>
      <c r="C17" s="118"/>
      <c r="D17" s="225">
        <v>5256171.4869999997</v>
      </c>
      <c r="E17" s="225">
        <v>7001.8770000000004</v>
      </c>
      <c r="F17" s="225">
        <v>1700395.1939999999</v>
      </c>
      <c r="G17" s="225">
        <v>3580440.93</v>
      </c>
      <c r="H17" s="225">
        <v>5430011.6359999999</v>
      </c>
      <c r="I17" s="225">
        <v>7303333</v>
      </c>
      <c r="J17" s="225">
        <v>1855184</v>
      </c>
      <c r="K17" s="225">
        <v>3747877</v>
      </c>
      <c r="L17" s="225">
        <v>5577587</v>
      </c>
      <c r="M17" s="225">
        <v>7501997</v>
      </c>
      <c r="N17" s="225">
        <v>2024969</v>
      </c>
      <c r="O17" s="225">
        <v>4059396</v>
      </c>
      <c r="P17" s="225">
        <v>6018957</v>
      </c>
      <c r="Q17" s="225">
        <v>8155050</v>
      </c>
      <c r="R17" s="225">
        <v>2185555</v>
      </c>
      <c r="S17" s="225">
        <v>4447430</v>
      </c>
      <c r="T17" s="225">
        <v>6818316</v>
      </c>
      <c r="U17" s="225">
        <v>9170926</v>
      </c>
      <c r="V17" s="225">
        <v>2862320</v>
      </c>
      <c r="W17" s="225">
        <v>5567929</v>
      </c>
      <c r="X17" s="225">
        <v>7400131</v>
      </c>
      <c r="Y17" s="225">
        <v>9471438</v>
      </c>
      <c r="Z17" s="225">
        <v>2374193</v>
      </c>
      <c r="AA17" s="225">
        <v>4784344</v>
      </c>
      <c r="AB17" s="225">
        <v>7187284</v>
      </c>
      <c r="AC17" s="225">
        <v>10192236</v>
      </c>
      <c r="AD17" s="225">
        <v>3631174</v>
      </c>
      <c r="AE17" s="225">
        <v>7204369</v>
      </c>
      <c r="AF17" s="225">
        <v>10076082</v>
      </c>
      <c r="AG17" s="225">
        <v>13050581</v>
      </c>
      <c r="AH17" s="225">
        <v>3345339</v>
      </c>
      <c r="AI17" s="225">
        <v>7215608</v>
      </c>
    </row>
    <row r="18" spans="1:35" ht="15" customHeight="1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</row>
  </sheetData>
  <conditionalFormatting sqref="D13:E13 I13:T13">
    <cfRule type="expression" dxfId="18" priority="124" stopIfTrue="1">
      <formula>#REF!="totalizador"</formula>
    </cfRule>
  </conditionalFormatting>
  <conditionalFormatting sqref="D14:E15 I14:T15 I17:T17">
    <cfRule type="expression" dxfId="17" priority="1082" stopIfTrue="1">
      <formula>#REF!="totalizador"</formula>
    </cfRule>
  </conditionalFormatting>
  <conditionalFormatting sqref="D2:X17">
    <cfRule type="expression" dxfId="16" priority="1079" stopIfTrue="1">
      <formula>#REF!="totalizador"</formula>
    </cfRule>
  </conditionalFormatting>
  <conditionalFormatting sqref="F13:H15">
    <cfRule type="expression" dxfId="15" priority="87" stopIfTrue="1">
      <formula>#REF!="totalizador"</formula>
    </cfRule>
  </conditionalFormatting>
  <conditionalFormatting sqref="U13:X15">
    <cfRule type="expression" dxfId="14" priority="67" stopIfTrue="1">
      <formula>#REF!="totalizador"</formula>
    </cfRule>
  </conditionalFormatting>
  <conditionalFormatting sqref="U17:X17">
    <cfRule type="expression" dxfId="13" priority="69" stopIfTrue="1">
      <formula>#REF!="totalizador"</formula>
    </cfRule>
  </conditionalFormatting>
  <conditionalFormatting sqref="Y2:AI17">
    <cfRule type="expression" dxfId="12" priority="2" stopIfTrue="1">
      <formula>#REF!="totalizador"</formula>
    </cfRule>
  </conditionalFormatting>
  <conditionalFormatting sqref="AA13:AG15">
    <cfRule type="expression" dxfId="11" priority="15" stopIfTrue="1">
      <formula>#REF!="totalizador"</formula>
    </cfRule>
  </conditionalFormatting>
  <conditionalFormatting sqref="AA17:AI17">
    <cfRule type="expression" dxfId="10" priority="16" stopIfTrue="1">
      <formula>#REF!="totalizador"</formula>
    </cfRule>
  </conditionalFormatting>
  <conditionalFormatting sqref="AI13:AI15">
    <cfRule type="expression" dxfId="0" priority="1" stopIfTrue="1">
      <formula>#REF!="totalizador"</formula>
    </cfRule>
  </conditionalFormatting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5BA5-4909-4E92-B197-6A22346F0C7E}">
  <sheetPr codeName="Sheet13">
    <tabColor theme="9" tint="-0.249977111117893"/>
  </sheetPr>
  <dimension ref="A1:AC4"/>
  <sheetViews>
    <sheetView zoomScale="160" zoomScaleNormal="160" workbookViewId="0">
      <pane xSplit="1" topLeftCell="Y1" activePane="topRight" state="frozen"/>
      <selection pane="topRight" activeCell="AC4" sqref="AC4"/>
    </sheetView>
  </sheetViews>
  <sheetFormatPr baseColWidth="10" defaultColWidth="11.453125" defaultRowHeight="14.5"/>
  <cols>
    <col min="1" max="1" width="27.81640625" bestFit="1" customWidth="1"/>
    <col min="2" max="2" width="27.81640625" customWidth="1"/>
  </cols>
  <sheetData>
    <row r="1" spans="1:29">
      <c r="A1" s="5"/>
      <c r="B1" s="5"/>
      <c r="C1" s="6">
        <v>42705</v>
      </c>
      <c r="D1" s="6">
        <v>42795</v>
      </c>
      <c r="E1" s="6">
        <v>42887</v>
      </c>
      <c r="F1" s="6">
        <v>42979</v>
      </c>
      <c r="G1" s="6">
        <v>43070</v>
      </c>
      <c r="H1" s="6">
        <v>43160</v>
      </c>
      <c r="I1" s="6">
        <v>43252</v>
      </c>
      <c r="J1" s="6">
        <v>43344</v>
      </c>
      <c r="K1" s="6">
        <v>43435</v>
      </c>
      <c r="L1" s="6">
        <v>43525</v>
      </c>
      <c r="M1" s="6">
        <v>43617</v>
      </c>
      <c r="N1" s="6">
        <v>43709</v>
      </c>
      <c r="O1" s="6">
        <v>43800</v>
      </c>
      <c r="P1" s="6">
        <v>43891</v>
      </c>
      <c r="Q1" s="6">
        <v>43983</v>
      </c>
      <c r="R1" s="6">
        <v>44075</v>
      </c>
      <c r="S1" s="6">
        <v>44166</v>
      </c>
      <c r="T1" s="6">
        <v>44256</v>
      </c>
      <c r="U1" s="6">
        <v>44348</v>
      </c>
      <c r="V1" s="6">
        <v>44440</v>
      </c>
      <c r="W1" s="6">
        <v>44531</v>
      </c>
      <c r="X1" s="6">
        <v>44621</v>
      </c>
      <c r="Y1" s="6">
        <v>44713</v>
      </c>
      <c r="Z1" s="6">
        <v>44805</v>
      </c>
      <c r="AA1" s="6">
        <v>44896</v>
      </c>
      <c r="AB1" s="6">
        <v>44986</v>
      </c>
      <c r="AC1" s="6">
        <v>45078</v>
      </c>
    </row>
    <row r="2" spans="1:29">
      <c r="A2" t="s">
        <v>513</v>
      </c>
      <c r="B2" t="s">
        <v>1005</v>
      </c>
      <c r="C2" s="3">
        <v>89957.244000000006</v>
      </c>
      <c r="D2" s="3">
        <v>97497.175000000003</v>
      </c>
      <c r="E2" s="3">
        <v>101475.083</v>
      </c>
      <c r="F2" s="3">
        <v>107512.54300000001</v>
      </c>
      <c r="G2" s="3">
        <v>96529.558999999994</v>
      </c>
      <c r="H2" s="3">
        <v>117811.719</v>
      </c>
      <c r="I2" s="3">
        <v>119284.92200000001</v>
      </c>
      <c r="J2" s="3">
        <v>116199.228</v>
      </c>
      <c r="K2" s="3">
        <v>165637.81599999999</v>
      </c>
      <c r="L2" s="3">
        <v>166783.889</v>
      </c>
      <c r="M2" s="3">
        <v>174924.924</v>
      </c>
      <c r="N2" s="3">
        <v>176348.81599999999</v>
      </c>
      <c r="O2" s="3">
        <v>187478.23199999999</v>
      </c>
      <c r="P2" s="3">
        <v>192020.35200000001</v>
      </c>
      <c r="Q2" s="3">
        <v>190134.823</v>
      </c>
      <c r="R2" s="3">
        <v>194869.652</v>
      </c>
      <c r="S2" s="3">
        <v>208754.791</v>
      </c>
      <c r="T2" s="3">
        <v>207974.272</v>
      </c>
      <c r="U2" s="3">
        <v>215904.769</v>
      </c>
      <c r="V2" s="3">
        <v>214994.01300000001</v>
      </c>
      <c r="W2" s="222">
        <v>239782.389</v>
      </c>
      <c r="X2" s="3">
        <v>244440.06200000001</v>
      </c>
      <c r="Y2" s="3">
        <v>247791.27100000001</v>
      </c>
      <c r="Z2" s="3">
        <v>248304.739</v>
      </c>
      <c r="AA2" s="3">
        <v>267175.78200000001</v>
      </c>
      <c r="AB2" s="3">
        <v>278529.78600000002</v>
      </c>
      <c r="AC2" s="3">
        <v>285910.11200000002</v>
      </c>
    </row>
    <row r="3" spans="1:29">
      <c r="A3" t="s">
        <v>512</v>
      </c>
      <c r="B3" t="s">
        <v>1007</v>
      </c>
      <c r="C3" s="3">
        <v>198.83492252681765</v>
      </c>
      <c r="D3" s="3">
        <v>204.02093596059112</v>
      </c>
      <c r="E3" s="3">
        <v>203.87642176452505</v>
      </c>
      <c r="F3" s="3">
        <v>195.05359877488513</v>
      </c>
      <c r="G3" s="3">
        <v>189.82412835544585</v>
      </c>
      <c r="H3" s="3">
        <v>187.56120235512861</v>
      </c>
      <c r="I3" s="3">
        <v>198.02872860635699</v>
      </c>
      <c r="J3" s="3">
        <v>200.45454545454547</v>
      </c>
      <c r="K3" s="3">
        <v>206.25259412985474</v>
      </c>
      <c r="L3" s="3">
        <v>205.27124773960219</v>
      </c>
      <c r="M3" s="3">
        <v>206.83297839975663</v>
      </c>
      <c r="N3" s="3">
        <v>214.50783328406737</v>
      </c>
      <c r="O3" s="3">
        <v>224.68919734459868</v>
      </c>
      <c r="P3" s="3">
        <v>246.23217922606923</v>
      </c>
      <c r="Q3" s="3">
        <v>230.74053137365746</v>
      </c>
      <c r="R3" s="3">
        <v>218.08729496802891</v>
      </c>
      <c r="S3" s="3">
        <v>196.4208782104391</v>
      </c>
      <c r="T3" s="3">
        <v>194.86558424274688</v>
      </c>
      <c r="U3" s="3">
        <v>190.5857957490928</v>
      </c>
      <c r="V3" s="3">
        <v>194.38558297048863</v>
      </c>
      <c r="W3" s="222">
        <v>213.25558063707047</v>
      </c>
      <c r="X3" s="3">
        <v>212.86100594916169</v>
      </c>
      <c r="Y3" s="3">
        <v>240.51503267973857</v>
      </c>
      <c r="Z3" s="3">
        <v>242.65259984928412</v>
      </c>
      <c r="AA3" s="3">
        <v>225.35658101730465</v>
      </c>
      <c r="AB3" s="3">
        <v>209.81392876129721</v>
      </c>
      <c r="AC3" s="3">
        <v>221.24586549062843</v>
      </c>
    </row>
    <row r="4" spans="1:29" ht="15.65" customHeight="1">
      <c r="A4" t="s">
        <v>514</v>
      </c>
      <c r="B4" t="s">
        <v>1006</v>
      </c>
      <c r="C4" s="8">
        <f t="shared" ref="C4:P4" si="0">+C2*C3/1000</f>
        <v>17886.641641466034</v>
      </c>
      <c r="D4" s="8">
        <f t="shared" si="0"/>
        <v>19891.464897013546</v>
      </c>
      <c r="E4" s="8">
        <f t="shared" si="0"/>
        <v>20688.376820298185</v>
      </c>
      <c r="F4" s="8">
        <f t="shared" si="0"/>
        <v>20970.708425589586</v>
      </c>
      <c r="G4" s="8">
        <f t="shared" si="0"/>
        <v>18323.63939771058</v>
      </c>
      <c r="H4" s="8">
        <f t="shared" si="0"/>
        <v>22096.907667164549</v>
      </c>
      <c r="I4" s="8">
        <f t="shared" si="0"/>
        <v>23621.841445568465</v>
      </c>
      <c r="J4" s="8">
        <f t="shared" si="0"/>
        <v>23292.663430909095</v>
      </c>
      <c r="K4" s="8">
        <f t="shared" si="0"/>
        <v>34163.229236003557</v>
      </c>
      <c r="L4" s="8">
        <f t="shared" si="0"/>
        <v>34235.93699789331</v>
      </c>
      <c r="M4" s="8">
        <f t="shared" si="0"/>
        <v>36180.24302727107</v>
      </c>
      <c r="N4" s="8">
        <f t="shared" si="0"/>
        <v>37828.202422370676</v>
      </c>
      <c r="O4" s="8">
        <f t="shared" si="0"/>
        <v>42124.333467664452</v>
      </c>
      <c r="P4" s="8">
        <f t="shared" si="0"/>
        <v>47281.589728716899</v>
      </c>
      <c r="Q4" s="8">
        <f t="shared" ref="Q4:V4" si="1">+Q2*Q3/1000</f>
        <v>43871.810091656313</v>
      </c>
      <c r="R4" s="8">
        <f t="shared" si="1"/>
        <v>42498.595276041146</v>
      </c>
      <c r="S4" s="8">
        <f t="shared" si="1"/>
        <v>41003.799378856667</v>
      </c>
      <c r="T4" s="8">
        <f t="shared" si="1"/>
        <v>40527.028020739948</v>
      </c>
      <c r="U4" s="8">
        <f t="shared" si="1"/>
        <v>41148.382205889058</v>
      </c>
      <c r="V4" s="8">
        <f t="shared" si="1"/>
        <v>41791.736552169816</v>
      </c>
      <c r="W4" s="8">
        <f t="shared" ref="W4:Y4" si="2">+W2*W3/1000</f>
        <v>51134.9325927389</v>
      </c>
      <c r="X4" s="8">
        <f t="shared" si="2"/>
        <v>52031.757491595454</v>
      </c>
      <c r="Y4" s="8">
        <f t="shared" si="2"/>
        <v>59597.525642318957</v>
      </c>
      <c r="Z4" s="8">
        <f t="shared" ref="Z4:AA4" si="3">+Z2*Z3/1000</f>
        <v>60251.790473247929</v>
      </c>
      <c r="AA4" s="8">
        <f t="shared" si="3"/>
        <v>60209.820762144729</v>
      </c>
      <c r="AB4" s="8">
        <f t="shared" ref="AB4:AC4" si="4">+AB2*AB3/1000</f>
        <v>58439.428677703356</v>
      </c>
      <c r="AC4" s="8">
        <f t="shared" si="4"/>
        <v>63256.430181962511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4284-72D2-4686-B72C-23A3991CCE47}">
  <sheetPr codeName="Sheet14">
    <tabColor rgb="FF002060"/>
  </sheetPr>
  <dimension ref="A1:AG9"/>
  <sheetViews>
    <sheetView workbookViewId="0">
      <pane xSplit="1" ySplit="1" topLeftCell="U2" activePane="bottomRight" state="frozen"/>
      <selection activeCell="W17" sqref="W17"/>
      <selection pane="topRight" activeCell="W17" sqref="W17"/>
      <selection pane="bottomLeft" activeCell="W17" sqref="W17"/>
      <selection pane="bottomRight" activeCell="AI6" sqref="AI6"/>
    </sheetView>
  </sheetViews>
  <sheetFormatPr baseColWidth="10" defaultColWidth="8.81640625" defaultRowHeight="14.5"/>
  <cols>
    <col min="1" max="1" width="28.08984375" bestFit="1" customWidth="1"/>
    <col min="2" max="22" width="8.81640625" customWidth="1"/>
    <col min="31" max="31" width="11.08984375" bestFit="1" customWidth="1"/>
    <col min="33" max="33" width="11.08984375" bestFit="1" customWidth="1"/>
  </cols>
  <sheetData>
    <row r="1" spans="1:33" s="30" customFormat="1" ht="36" customHeight="1">
      <c r="A1" s="24" t="s">
        <v>86</v>
      </c>
      <c r="B1" s="24">
        <v>42248</v>
      </c>
      <c r="C1" s="24">
        <v>42339</v>
      </c>
      <c r="D1" s="24">
        <v>42430</v>
      </c>
      <c r="E1" s="24">
        <v>42522</v>
      </c>
      <c r="F1" s="24">
        <v>42614</v>
      </c>
      <c r="G1" s="24">
        <v>42705</v>
      </c>
      <c r="H1" s="24">
        <v>42795</v>
      </c>
      <c r="I1" s="24">
        <v>42887</v>
      </c>
      <c r="J1" s="24">
        <v>42979</v>
      </c>
      <c r="K1" s="24">
        <v>43070</v>
      </c>
      <c r="L1" s="24">
        <v>43160</v>
      </c>
      <c r="M1" s="24">
        <v>43252</v>
      </c>
      <c r="N1" s="24">
        <v>43344</v>
      </c>
      <c r="O1" s="24">
        <v>43435</v>
      </c>
      <c r="P1" s="24">
        <v>43525</v>
      </c>
      <c r="Q1" s="24">
        <v>43617</v>
      </c>
      <c r="R1" s="24">
        <v>43709</v>
      </c>
      <c r="S1" s="24">
        <v>43800</v>
      </c>
      <c r="T1" s="24">
        <v>43891</v>
      </c>
      <c r="U1" s="24">
        <v>43983</v>
      </c>
      <c r="V1" s="24">
        <v>44075</v>
      </c>
      <c r="W1" s="24">
        <v>44166</v>
      </c>
      <c r="X1" s="24">
        <v>44256</v>
      </c>
      <c r="Y1" s="24">
        <v>44348</v>
      </c>
      <c r="Z1" s="24">
        <v>44440</v>
      </c>
      <c r="AA1" s="24">
        <v>44531</v>
      </c>
      <c r="AB1" s="24">
        <v>44621</v>
      </c>
      <c r="AC1" s="24">
        <v>44713</v>
      </c>
      <c r="AD1" s="24">
        <v>44805</v>
      </c>
      <c r="AE1" s="24">
        <v>44896</v>
      </c>
      <c r="AF1" s="24">
        <v>44986</v>
      </c>
      <c r="AG1" s="24">
        <v>45078</v>
      </c>
    </row>
    <row r="2" spans="1:33">
      <c r="A2" t="s">
        <v>81</v>
      </c>
      <c r="B2" s="3">
        <v>16766</v>
      </c>
      <c r="C2" s="3">
        <v>16766</v>
      </c>
      <c r="D2" s="3">
        <v>4223</v>
      </c>
      <c r="E2" s="3">
        <v>4223</v>
      </c>
      <c r="F2" s="3">
        <v>4223</v>
      </c>
      <c r="G2" s="3">
        <v>14223</v>
      </c>
      <c r="H2" s="3">
        <v>20236</v>
      </c>
      <c r="I2" s="3">
        <v>20236</v>
      </c>
      <c r="J2" s="3">
        <v>20236</v>
      </c>
      <c r="K2" s="3">
        <v>20236</v>
      </c>
      <c r="L2" s="3">
        <v>37803</v>
      </c>
      <c r="M2" s="3">
        <v>37803</v>
      </c>
      <c r="N2" s="3">
        <v>37803</v>
      </c>
      <c r="O2" s="3">
        <v>37803</v>
      </c>
      <c r="P2" s="3">
        <v>43591</v>
      </c>
      <c r="Q2" s="3">
        <v>43591</v>
      </c>
      <c r="R2" s="3">
        <v>43591</v>
      </c>
      <c r="S2" s="3">
        <v>43591</v>
      </c>
      <c r="T2" s="3"/>
      <c r="U2" s="3">
        <v>23084</v>
      </c>
      <c r="V2" s="3">
        <v>23084</v>
      </c>
      <c r="W2" s="3">
        <v>23084</v>
      </c>
      <c r="X2" s="3"/>
      <c r="Y2" s="3">
        <v>30067</v>
      </c>
      <c r="Z2" s="3">
        <f>+Y2</f>
        <v>30067</v>
      </c>
      <c r="AA2" s="3">
        <f>+Z2</f>
        <v>30067</v>
      </c>
      <c r="AB2" s="3"/>
      <c r="AC2" s="3">
        <v>46265.663782000003</v>
      </c>
      <c r="AD2" s="3">
        <v>46265.663782000003</v>
      </c>
      <c r="AE2" s="3">
        <v>46265.663782000003</v>
      </c>
      <c r="AF2" s="3"/>
      <c r="AG2" s="3">
        <v>78281.891568000006</v>
      </c>
    </row>
    <row r="3" spans="1:33">
      <c r="A3" t="s">
        <v>84</v>
      </c>
      <c r="B3" s="3">
        <v>11500</v>
      </c>
      <c r="C3" s="3"/>
      <c r="D3" s="3">
        <v>32683</v>
      </c>
      <c r="E3" s="3">
        <v>32683</v>
      </c>
      <c r="F3" s="3">
        <v>32683</v>
      </c>
      <c r="G3" s="3">
        <v>32683</v>
      </c>
      <c r="H3" s="3">
        <v>9611</v>
      </c>
      <c r="I3" s="3">
        <v>9611</v>
      </c>
      <c r="J3" s="3">
        <v>9611</v>
      </c>
      <c r="K3" s="3">
        <v>9611</v>
      </c>
      <c r="L3" s="3"/>
      <c r="M3" s="3"/>
      <c r="N3" s="3"/>
      <c r="O3" s="3"/>
      <c r="P3" s="3"/>
      <c r="Q3" s="3"/>
      <c r="R3" s="3"/>
      <c r="S3" s="3">
        <v>20000</v>
      </c>
      <c r="T3" s="3"/>
      <c r="U3" s="3"/>
      <c r="V3" s="3"/>
      <c r="W3" s="3"/>
      <c r="X3" s="3"/>
      <c r="Y3" s="3"/>
      <c r="Z3" s="3">
        <v>8144</v>
      </c>
      <c r="AA3" s="3">
        <f>+Z3</f>
        <v>8144</v>
      </c>
      <c r="AB3" s="3">
        <v>21000</v>
      </c>
      <c r="AC3" s="3">
        <v>20999.996244999998</v>
      </c>
      <c r="AD3" s="3">
        <v>20999.996244999998</v>
      </c>
      <c r="AE3" s="3">
        <v>36872.993406000001</v>
      </c>
      <c r="AF3" s="3"/>
      <c r="AG3" s="3"/>
    </row>
    <row r="4" spans="1:33">
      <c r="A4" t="s">
        <v>82</v>
      </c>
      <c r="B4" s="3">
        <v>5211</v>
      </c>
      <c r="C4" s="3">
        <v>5211</v>
      </c>
      <c r="D4" s="3">
        <v>4901</v>
      </c>
      <c r="E4" s="3">
        <v>4901</v>
      </c>
      <c r="F4" s="3">
        <v>4901</v>
      </c>
      <c r="G4" s="3">
        <v>4901</v>
      </c>
      <c r="H4" s="3">
        <v>5112</v>
      </c>
      <c r="I4" s="3">
        <v>5112</v>
      </c>
      <c r="J4" s="3">
        <v>5112</v>
      </c>
      <c r="K4" s="3">
        <v>5112</v>
      </c>
      <c r="L4" s="3">
        <v>3751</v>
      </c>
      <c r="M4" s="3">
        <v>3751</v>
      </c>
      <c r="N4" s="3">
        <v>3751</v>
      </c>
      <c r="O4" s="3">
        <v>3751</v>
      </c>
      <c r="P4" s="3"/>
      <c r="Q4" s="3"/>
      <c r="R4" s="3"/>
      <c r="S4" s="3"/>
      <c r="T4" s="3"/>
      <c r="U4" s="3">
        <v>5502</v>
      </c>
      <c r="V4" s="3">
        <v>5502</v>
      </c>
      <c r="W4" s="3">
        <v>5502</v>
      </c>
      <c r="X4" s="3"/>
      <c r="Y4" s="3">
        <v>9471</v>
      </c>
      <c r="Z4" s="3">
        <f>+Y4</f>
        <v>9471</v>
      </c>
      <c r="AA4" s="3">
        <f>+Z4</f>
        <v>9471</v>
      </c>
      <c r="AB4" s="3"/>
      <c r="AC4" s="3">
        <v>6624.8112170000004</v>
      </c>
      <c r="AD4" s="3">
        <v>6624.8112170000004</v>
      </c>
      <c r="AE4" s="3">
        <v>6624.8112170000004</v>
      </c>
      <c r="AF4" s="3"/>
      <c r="AG4" s="3"/>
    </row>
    <row r="5" spans="1:33">
      <c r="A5" t="s">
        <v>85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>
        <v>200</v>
      </c>
      <c r="T5" s="3"/>
      <c r="U5" s="3"/>
      <c r="V5" s="3"/>
      <c r="W5" s="3"/>
      <c r="X5" s="3"/>
      <c r="Y5" s="3"/>
      <c r="Z5" s="3"/>
      <c r="AA5" s="3">
        <v>2900</v>
      </c>
      <c r="AB5" s="3"/>
      <c r="AC5" s="3"/>
      <c r="AD5" s="3"/>
      <c r="AE5" s="3"/>
      <c r="AF5" s="3"/>
      <c r="AG5" s="3"/>
    </row>
    <row r="6" spans="1:33">
      <c r="A6" t="s">
        <v>87</v>
      </c>
      <c r="B6" s="3"/>
      <c r="C6" s="3">
        <v>352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>
      <c r="A7" t="s">
        <v>525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>
        <v>1000</v>
      </c>
      <c r="AA7" s="3">
        <f>+Z7</f>
        <v>1000</v>
      </c>
      <c r="AB7" s="3"/>
      <c r="AC7" s="3"/>
      <c r="AD7" s="3"/>
      <c r="AE7" s="3"/>
      <c r="AF7" s="3"/>
      <c r="AG7" s="3"/>
    </row>
    <row r="8" spans="1:33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s="1" customFormat="1">
      <c r="A9" s="2" t="s">
        <v>83</v>
      </c>
      <c r="B9" s="4">
        <f>+SUM(B2:B8)</f>
        <v>33477</v>
      </c>
      <c r="C9" s="4">
        <f t="shared" ref="C9:T9" si="0">+SUM(C2:C8)</f>
        <v>22329</v>
      </c>
      <c r="D9" s="4">
        <f t="shared" si="0"/>
        <v>41807</v>
      </c>
      <c r="E9" s="4">
        <f t="shared" si="0"/>
        <v>41807</v>
      </c>
      <c r="F9" s="4">
        <f t="shared" si="0"/>
        <v>41807</v>
      </c>
      <c r="G9" s="4">
        <f t="shared" si="0"/>
        <v>51807</v>
      </c>
      <c r="H9" s="4">
        <f t="shared" si="0"/>
        <v>34959</v>
      </c>
      <c r="I9" s="4">
        <f t="shared" si="0"/>
        <v>34959</v>
      </c>
      <c r="J9" s="4">
        <f t="shared" si="0"/>
        <v>34959</v>
      </c>
      <c r="K9" s="4">
        <f t="shared" si="0"/>
        <v>34959</v>
      </c>
      <c r="L9" s="4">
        <f t="shared" si="0"/>
        <v>41554</v>
      </c>
      <c r="M9" s="4">
        <f t="shared" si="0"/>
        <v>41554</v>
      </c>
      <c r="N9" s="4">
        <f t="shared" si="0"/>
        <v>41554</v>
      </c>
      <c r="O9" s="4">
        <f t="shared" si="0"/>
        <v>41554</v>
      </c>
      <c r="P9" s="4">
        <f t="shared" si="0"/>
        <v>43591</v>
      </c>
      <c r="Q9" s="4">
        <f t="shared" si="0"/>
        <v>43591</v>
      </c>
      <c r="R9" s="4">
        <f t="shared" si="0"/>
        <v>43591</v>
      </c>
      <c r="S9" s="4">
        <f t="shared" si="0"/>
        <v>63791</v>
      </c>
      <c r="T9" s="4">
        <f t="shared" si="0"/>
        <v>0</v>
      </c>
      <c r="U9" s="4">
        <f t="shared" ref="U9:Y9" si="1">+SUM(U2:U8)</f>
        <v>28586</v>
      </c>
      <c r="V9" s="4">
        <f t="shared" si="1"/>
        <v>28586</v>
      </c>
      <c r="W9" s="4">
        <f t="shared" si="1"/>
        <v>28586</v>
      </c>
      <c r="X9" s="4">
        <f t="shared" si="1"/>
        <v>0</v>
      </c>
      <c r="Y9" s="4">
        <f t="shared" si="1"/>
        <v>39538</v>
      </c>
      <c r="Z9" s="4">
        <f>+SUM(Z2:Z8)+1</f>
        <v>48683</v>
      </c>
      <c r="AA9" s="4">
        <f>+SUM(AA2:AA8)+1</f>
        <v>51583</v>
      </c>
      <c r="AB9" s="4">
        <f>+SUM(AB2:AB8)</f>
        <v>21000</v>
      </c>
      <c r="AC9" s="4">
        <v>73890.471000000005</v>
      </c>
      <c r="AD9" s="4">
        <v>73890.471000000005</v>
      </c>
      <c r="AE9" s="4">
        <f>SUM(AE2:AE4)</f>
        <v>89763.468405000007</v>
      </c>
      <c r="AF9" s="4">
        <f t="shared" ref="AF9" si="2">+SUM(AF2:AF8)</f>
        <v>0</v>
      </c>
      <c r="AG9" s="4">
        <f>SUM(AG2:AG4)</f>
        <v>78281.891568000006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166ED-B35B-4817-985B-0A2A84CA64D5}">
  <sheetPr codeName="Sheet16">
    <tabColor rgb="FF002060"/>
  </sheetPr>
  <dimension ref="B1:AK28"/>
  <sheetViews>
    <sheetView showGridLines="0" topLeftCell="B1" workbookViewId="0">
      <pane xSplit="2" ySplit="2" topLeftCell="AJ15" activePane="bottomRight" state="frozen"/>
      <selection activeCell="Z23" sqref="Z23"/>
      <selection pane="topRight" activeCell="Z23" sqref="Z23"/>
      <selection pane="bottomLeft" activeCell="Z23" sqref="Z23"/>
      <selection pane="bottomRight" activeCell="AM14" sqref="AM14"/>
    </sheetView>
  </sheetViews>
  <sheetFormatPr baseColWidth="10" defaultColWidth="8.81640625" defaultRowHeight="14.5"/>
  <cols>
    <col min="2" max="2" width="38.453125" customWidth="1"/>
    <col min="3" max="3" width="95.453125" bestFit="1" customWidth="1"/>
    <col min="4" max="22" width="12.81640625" customWidth="1"/>
    <col min="23" max="37" width="11.54296875" customWidth="1"/>
  </cols>
  <sheetData>
    <row r="1" spans="2:37">
      <c r="B1" s="74" t="s">
        <v>90</v>
      </c>
      <c r="C1" s="74" t="s">
        <v>663</v>
      </c>
      <c r="D1" s="244">
        <v>42004</v>
      </c>
      <c r="E1" s="244">
        <v>42094</v>
      </c>
      <c r="F1" s="244">
        <v>42185</v>
      </c>
      <c r="G1" s="244">
        <v>42277</v>
      </c>
      <c r="H1" s="244">
        <v>42369</v>
      </c>
      <c r="I1" s="244">
        <v>42460</v>
      </c>
      <c r="J1" s="244">
        <v>42551</v>
      </c>
      <c r="K1" s="244">
        <v>42643</v>
      </c>
      <c r="L1" s="244">
        <v>42735</v>
      </c>
      <c r="M1" s="244">
        <v>42825</v>
      </c>
      <c r="N1" s="244">
        <v>42916</v>
      </c>
      <c r="O1" s="244">
        <v>43008</v>
      </c>
      <c r="P1" s="244">
        <v>43100</v>
      </c>
      <c r="Q1" s="244">
        <v>43190</v>
      </c>
      <c r="R1" s="244">
        <v>43281</v>
      </c>
      <c r="S1" s="244">
        <v>43373</v>
      </c>
      <c r="T1" s="244">
        <v>43465</v>
      </c>
      <c r="U1" s="244">
        <v>43555</v>
      </c>
      <c r="V1" s="244">
        <v>43646</v>
      </c>
      <c r="W1" s="244">
        <v>43738</v>
      </c>
      <c r="X1" s="244">
        <v>43830</v>
      </c>
      <c r="Y1" s="244">
        <v>43921</v>
      </c>
      <c r="Z1" s="244">
        <v>44012</v>
      </c>
      <c r="AA1" s="244">
        <v>44104</v>
      </c>
      <c r="AB1" s="244">
        <v>44196</v>
      </c>
      <c r="AC1" s="244">
        <v>44286</v>
      </c>
      <c r="AD1" s="244">
        <v>44377</v>
      </c>
      <c r="AE1" s="244">
        <v>44469</v>
      </c>
      <c r="AF1" s="244">
        <v>44561</v>
      </c>
      <c r="AG1" s="244">
        <v>44651</v>
      </c>
      <c r="AH1" s="244">
        <v>44742</v>
      </c>
      <c r="AI1" s="244">
        <v>44834</v>
      </c>
      <c r="AJ1" s="244">
        <v>44926</v>
      </c>
      <c r="AK1" s="244">
        <v>45107</v>
      </c>
    </row>
    <row r="2" spans="2:37">
      <c r="B2" s="75" t="s">
        <v>91</v>
      </c>
      <c r="C2" s="74" t="s">
        <v>1008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</row>
    <row r="3" spans="2:37">
      <c r="B3" s="97" t="s">
        <v>92</v>
      </c>
      <c r="C3" s="97" t="s">
        <v>14</v>
      </c>
      <c r="D3" s="95"/>
      <c r="E3" s="98"/>
      <c r="F3" s="95"/>
      <c r="G3" s="95"/>
      <c r="H3" s="95"/>
      <c r="I3" s="98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</row>
    <row r="4" spans="2:37">
      <c r="B4" s="99" t="s">
        <v>93</v>
      </c>
      <c r="C4" s="99" t="s">
        <v>45</v>
      </c>
      <c r="D4" s="100">
        <v>390718.30900000001</v>
      </c>
      <c r="E4" s="100">
        <v>456431.24300000002</v>
      </c>
      <c r="F4" s="100">
        <v>443650.85499999998</v>
      </c>
      <c r="G4" s="100">
        <v>499308.875</v>
      </c>
      <c r="H4" s="100">
        <v>626757.53599999996</v>
      </c>
      <c r="I4" s="100">
        <v>530321.61699999997</v>
      </c>
      <c r="J4" s="100">
        <v>500493.44099999999</v>
      </c>
      <c r="K4" s="100">
        <v>564646.61899999995</v>
      </c>
      <c r="L4" s="100">
        <v>510335.07</v>
      </c>
      <c r="M4" s="100">
        <v>485091.201</v>
      </c>
      <c r="N4" s="100">
        <v>575519.58799999999</v>
      </c>
      <c r="O4" s="100">
        <v>613606.88300000003</v>
      </c>
      <c r="P4" s="100">
        <v>599767.478</v>
      </c>
      <c r="Q4" s="100">
        <v>564324.59600000002</v>
      </c>
      <c r="R4" s="100">
        <v>625246.57900000003</v>
      </c>
      <c r="S4" s="100">
        <v>546290.93700000003</v>
      </c>
      <c r="T4" s="100">
        <v>472889.69</v>
      </c>
      <c r="U4" s="100">
        <v>489880.14199999999</v>
      </c>
      <c r="V4" s="100">
        <v>645606.63100000005</v>
      </c>
      <c r="W4" s="100">
        <v>566829.73600000003</v>
      </c>
      <c r="X4" s="100">
        <v>830974.21299999999</v>
      </c>
      <c r="Y4" s="100">
        <v>644030.48899999994</v>
      </c>
      <c r="Z4" s="100">
        <v>418525.12699999998</v>
      </c>
      <c r="AA4" s="100">
        <v>585093.72499999998</v>
      </c>
      <c r="AB4" s="100">
        <v>597497.19299999997</v>
      </c>
      <c r="AC4" s="100">
        <v>537968.29200000002</v>
      </c>
      <c r="AD4" s="100">
        <v>808577.32299999997</v>
      </c>
      <c r="AE4" s="100">
        <v>755202.97400000005</v>
      </c>
      <c r="AF4" s="100">
        <v>934851.04200000002</v>
      </c>
      <c r="AG4" s="100">
        <v>992612.304</v>
      </c>
      <c r="AH4" s="100">
        <v>667870.92700000003</v>
      </c>
      <c r="AI4" s="100">
        <v>778042.07700000005</v>
      </c>
      <c r="AJ4" s="100">
        <v>536627.37300000002</v>
      </c>
      <c r="AK4" s="100">
        <v>625529.64099999995</v>
      </c>
    </row>
    <row r="5" spans="2:37">
      <c r="B5" s="99" t="s">
        <v>94</v>
      </c>
      <c r="C5" s="99" t="s">
        <v>1009</v>
      </c>
      <c r="D5" s="100">
        <v>2469159.3289999999</v>
      </c>
      <c r="E5" s="100">
        <v>2519619.6570000001</v>
      </c>
      <c r="F5" s="100">
        <v>2534876.8330000001</v>
      </c>
      <c r="G5" s="100">
        <v>2718356.8879999998</v>
      </c>
      <c r="H5" s="100">
        <v>2777556.014</v>
      </c>
      <c r="I5" s="100">
        <v>2837990.0589999999</v>
      </c>
      <c r="J5" s="100">
        <v>2772293.3229999999</v>
      </c>
      <c r="K5" s="100">
        <v>2838815.7319999998</v>
      </c>
      <c r="L5" s="100">
        <v>3110270.15</v>
      </c>
      <c r="M5" s="100">
        <v>2997036.1230000001</v>
      </c>
      <c r="N5" s="100">
        <v>3015309.3050000002</v>
      </c>
      <c r="O5" s="100">
        <v>3062251.1269999999</v>
      </c>
      <c r="P5" s="100">
        <v>3162602.9730000002</v>
      </c>
      <c r="Q5" s="100">
        <v>3122802.3840000001</v>
      </c>
      <c r="R5" s="100">
        <v>3205800.8990000002</v>
      </c>
      <c r="S5" s="100">
        <v>3203557.06</v>
      </c>
      <c r="T5" s="100">
        <v>3412739.9640000002</v>
      </c>
      <c r="U5" s="100">
        <v>3288482.5150000001</v>
      </c>
      <c r="V5" s="100">
        <v>3339622.4350000001</v>
      </c>
      <c r="W5" s="100">
        <v>3519493.5630000001</v>
      </c>
      <c r="X5" s="100">
        <v>3677221.713</v>
      </c>
      <c r="Y5" s="100">
        <v>4084556.0619999999</v>
      </c>
      <c r="Z5" s="100">
        <v>4217298.193</v>
      </c>
      <c r="AA5" s="100">
        <v>3945393.3250000002</v>
      </c>
      <c r="AB5" s="100">
        <v>3878086.7859999998</v>
      </c>
      <c r="AC5" s="100">
        <v>3778864.9070000001</v>
      </c>
      <c r="AD5" s="100">
        <v>3973826.273</v>
      </c>
      <c r="AE5" s="100">
        <v>4315743.6160000004</v>
      </c>
      <c r="AF5" s="100">
        <v>4519608.5310000004</v>
      </c>
      <c r="AG5" s="100">
        <v>4396410.8490000004</v>
      </c>
      <c r="AH5" s="100">
        <v>5049504.6619999995</v>
      </c>
      <c r="AI5" s="100">
        <v>5174043.7249999996</v>
      </c>
      <c r="AJ5" s="100">
        <v>5430488.7649999997</v>
      </c>
      <c r="AK5" s="100">
        <v>5968641.7719999999</v>
      </c>
    </row>
    <row r="6" spans="2:37">
      <c r="B6" s="99" t="s">
        <v>95</v>
      </c>
      <c r="C6" s="99" t="s">
        <v>1010</v>
      </c>
      <c r="D6" s="100">
        <v>24994.885999999999</v>
      </c>
      <c r="E6" s="100">
        <v>28658.133000000002</v>
      </c>
      <c r="F6" s="100">
        <v>22754.232</v>
      </c>
      <c r="G6" s="100">
        <v>16860.710999999999</v>
      </c>
      <c r="H6" s="100">
        <v>16093.47</v>
      </c>
      <c r="I6" s="100">
        <v>17559.522000000001</v>
      </c>
      <c r="J6" s="100">
        <v>17893.944</v>
      </c>
      <c r="K6" s="100">
        <v>18208.643</v>
      </c>
      <c r="L6" s="100">
        <v>20374.687000000002</v>
      </c>
      <c r="M6" s="100">
        <v>22906.284</v>
      </c>
      <c r="N6" s="100">
        <v>20805.347000000002</v>
      </c>
      <c r="O6" s="100">
        <v>33740.874000000003</v>
      </c>
      <c r="P6" s="100">
        <v>27137.58</v>
      </c>
      <c r="Q6" s="100">
        <v>26666.124</v>
      </c>
      <c r="R6" s="100">
        <v>30752.333999999999</v>
      </c>
      <c r="S6" s="100">
        <v>29837.554</v>
      </c>
      <c r="T6" s="100">
        <v>50224.12</v>
      </c>
      <c r="U6" s="100">
        <v>34386.29</v>
      </c>
      <c r="V6" s="100">
        <v>39376.809000000001</v>
      </c>
      <c r="W6" s="100">
        <v>37533.243000000002</v>
      </c>
      <c r="X6" s="100">
        <v>38790.468000000001</v>
      </c>
      <c r="Y6" s="100">
        <v>40493.985000000001</v>
      </c>
      <c r="Z6" s="100">
        <v>10479.411</v>
      </c>
      <c r="AA6" s="100">
        <v>13431.046</v>
      </c>
      <c r="AB6" s="100">
        <v>13344.325000000001</v>
      </c>
      <c r="AC6" s="100">
        <v>12678.206</v>
      </c>
      <c r="AD6" s="100">
        <v>10401.865</v>
      </c>
      <c r="AE6" s="100">
        <v>11474.055</v>
      </c>
      <c r="AF6" s="100">
        <v>7608.0450000000001</v>
      </c>
      <c r="AG6" s="100">
        <v>12263.764999999999</v>
      </c>
      <c r="AH6" s="100">
        <v>15215.495000000001</v>
      </c>
      <c r="AI6" s="100">
        <v>10000.665999999999</v>
      </c>
      <c r="AJ6" s="100">
        <v>10060.567999999999</v>
      </c>
      <c r="AK6" s="100">
        <v>12581.157999999999</v>
      </c>
    </row>
    <row r="7" spans="2:37">
      <c r="B7" s="99" t="s">
        <v>96</v>
      </c>
      <c r="C7" s="99" t="s">
        <v>1011</v>
      </c>
      <c r="D7" s="100">
        <v>4086211.287</v>
      </c>
      <c r="E7" s="100">
        <v>4071275.8429999999</v>
      </c>
      <c r="F7" s="100">
        <v>4176781.608</v>
      </c>
      <c r="G7" s="100">
        <v>4321282.8930000002</v>
      </c>
      <c r="H7" s="100">
        <v>4450945.4340000004</v>
      </c>
      <c r="I7" s="100">
        <v>4475336.08</v>
      </c>
      <c r="J7" s="100">
        <v>4590963.1459999997</v>
      </c>
      <c r="K7" s="100">
        <v>4741562.4939999999</v>
      </c>
      <c r="L7" s="100">
        <v>4969605.3449999997</v>
      </c>
      <c r="M7" s="100">
        <v>5057036.4409999996</v>
      </c>
      <c r="N7" s="100">
        <v>5135198.7220000001</v>
      </c>
      <c r="O7" s="100">
        <v>5237547.1220000004</v>
      </c>
      <c r="P7" s="100">
        <v>5355570.8329999996</v>
      </c>
      <c r="Q7" s="100">
        <v>5457111.0039999997</v>
      </c>
      <c r="R7" s="100">
        <v>5551785.7419999996</v>
      </c>
      <c r="S7" s="100">
        <v>5638665.6030000001</v>
      </c>
      <c r="T7" s="100">
        <v>5833242.0810000002</v>
      </c>
      <c r="U7" s="100">
        <v>5852457.7529999996</v>
      </c>
      <c r="V7" s="100">
        <v>5951402.318</v>
      </c>
      <c r="W7" s="100">
        <v>6289423.568</v>
      </c>
      <c r="X7" s="100">
        <v>6537560.3470000001</v>
      </c>
      <c r="Y7" s="100">
        <v>6715297.4179999996</v>
      </c>
      <c r="Z7" s="100">
        <v>6600549.9369999999</v>
      </c>
      <c r="AA7" s="100">
        <v>6687217.1169999996</v>
      </c>
      <c r="AB7" s="100">
        <v>6616654.034</v>
      </c>
      <c r="AC7" s="100">
        <v>6677684.4879999999</v>
      </c>
      <c r="AD7" s="100">
        <v>6642691.5279999999</v>
      </c>
      <c r="AE7" s="100">
        <v>6953545.693</v>
      </c>
      <c r="AF7" s="100">
        <v>7174506.5800000001</v>
      </c>
      <c r="AG7" s="100">
        <v>7179298.5599999996</v>
      </c>
      <c r="AH7" s="100">
        <v>7495962.2829999998</v>
      </c>
      <c r="AI7" s="100">
        <v>7684853.915</v>
      </c>
      <c r="AJ7" s="100">
        <v>7710965.4170000004</v>
      </c>
      <c r="AK7" s="100">
        <v>7737482.2280000001</v>
      </c>
    </row>
    <row r="8" spans="2:37">
      <c r="B8" s="99" t="s">
        <v>97</v>
      </c>
      <c r="C8" s="99" t="s">
        <v>1012</v>
      </c>
      <c r="D8" s="100">
        <v>61999.703999999998</v>
      </c>
      <c r="E8" s="100">
        <v>59856.341999999997</v>
      </c>
      <c r="F8" s="100">
        <v>55778.760999999999</v>
      </c>
      <c r="G8" s="100">
        <v>53236.87</v>
      </c>
      <c r="H8" s="100">
        <v>44442.680999999997</v>
      </c>
      <c r="I8" s="100">
        <v>38292.860999999997</v>
      </c>
      <c r="J8" s="100">
        <v>35998.483999999997</v>
      </c>
      <c r="K8" s="100">
        <v>38355.857000000004</v>
      </c>
      <c r="L8" s="100">
        <v>29782.539000000001</v>
      </c>
      <c r="M8" s="100">
        <v>28850.663</v>
      </c>
      <c r="N8" s="100">
        <v>31687.87</v>
      </c>
      <c r="O8" s="100">
        <v>30683.882000000001</v>
      </c>
      <c r="P8" s="100">
        <v>32019.281999999999</v>
      </c>
      <c r="Q8" s="100">
        <v>42589.654000000002</v>
      </c>
      <c r="R8" s="100">
        <v>43291.892</v>
      </c>
      <c r="S8" s="100">
        <v>42625.283000000003</v>
      </c>
      <c r="T8" s="100">
        <v>48248.089</v>
      </c>
      <c r="U8" s="100">
        <v>52186.358</v>
      </c>
      <c r="V8" s="100">
        <v>48433.447999999997</v>
      </c>
      <c r="W8" s="100">
        <v>61935.027999999998</v>
      </c>
      <c r="X8" s="100">
        <v>71771.274000000005</v>
      </c>
      <c r="Y8" s="100">
        <v>58461.156999999999</v>
      </c>
      <c r="Z8" s="100">
        <v>58179.057999999997</v>
      </c>
      <c r="AA8" s="100">
        <v>58374.483</v>
      </c>
      <c r="AB8" s="100">
        <v>53343.286</v>
      </c>
      <c r="AC8" s="100">
        <v>78110.445999999996</v>
      </c>
      <c r="AD8" s="100">
        <v>73807.278999999995</v>
      </c>
      <c r="AE8" s="100">
        <v>67588.648000000001</v>
      </c>
      <c r="AF8" s="100">
        <v>73570.471999999994</v>
      </c>
      <c r="AG8" s="100">
        <v>58938.025000000001</v>
      </c>
      <c r="AH8" s="100">
        <v>70469.225000000006</v>
      </c>
      <c r="AI8" s="100">
        <v>67963.601999999999</v>
      </c>
      <c r="AJ8" s="100">
        <v>81654.864000000001</v>
      </c>
      <c r="AK8" s="100">
        <v>124855.739</v>
      </c>
    </row>
    <row r="9" spans="2:37">
      <c r="B9" s="99" t="s">
        <v>98</v>
      </c>
      <c r="C9" s="99" t="s">
        <v>1013</v>
      </c>
      <c r="D9" s="100">
        <v>47650.493000000002</v>
      </c>
      <c r="E9" s="100">
        <v>45058.93</v>
      </c>
      <c r="F9" s="100">
        <v>34459.603000000003</v>
      </c>
      <c r="G9" s="100">
        <v>36835.686999999998</v>
      </c>
      <c r="H9" s="100">
        <v>55037.103999999999</v>
      </c>
      <c r="I9" s="100">
        <v>57908.769</v>
      </c>
      <c r="J9" s="100">
        <v>60917.069000000003</v>
      </c>
      <c r="K9" s="100">
        <v>69422.417000000001</v>
      </c>
      <c r="L9" s="100">
        <v>71986.154999999999</v>
      </c>
      <c r="M9" s="100">
        <v>71555.570999999996</v>
      </c>
      <c r="N9" s="100">
        <v>73666.326000000001</v>
      </c>
      <c r="O9" s="100">
        <v>81289.425000000003</v>
      </c>
      <c r="P9" s="100">
        <v>72113.145999999993</v>
      </c>
      <c r="Q9" s="100">
        <v>81844.896999999997</v>
      </c>
      <c r="R9" s="100">
        <v>91789.324999999997</v>
      </c>
      <c r="S9" s="100">
        <v>101057.21799999999</v>
      </c>
      <c r="T9" s="100">
        <v>86580.672000000006</v>
      </c>
      <c r="U9" s="100">
        <v>95338.942999999999</v>
      </c>
      <c r="V9" s="100">
        <v>110371.886</v>
      </c>
      <c r="W9" s="100">
        <v>126787.431</v>
      </c>
      <c r="X9" s="100">
        <v>124009.249</v>
      </c>
      <c r="Y9" s="100">
        <v>129590.84699999999</v>
      </c>
      <c r="Z9" s="100">
        <v>143452.78</v>
      </c>
      <c r="AA9" s="100">
        <v>131134.20300000001</v>
      </c>
      <c r="AB9" s="100">
        <v>100558.693</v>
      </c>
      <c r="AC9" s="100">
        <v>93563.130999999994</v>
      </c>
      <c r="AD9" s="100">
        <v>85728.298999999999</v>
      </c>
      <c r="AE9" s="100">
        <v>83672.198999999993</v>
      </c>
      <c r="AF9" s="100">
        <v>109167.159</v>
      </c>
      <c r="AG9" s="100">
        <v>103017.99800000001</v>
      </c>
      <c r="AH9" s="100">
        <v>115372.09</v>
      </c>
      <c r="AI9" s="100">
        <v>108626.886</v>
      </c>
      <c r="AJ9" s="100">
        <v>107390.22900000001</v>
      </c>
      <c r="AK9" s="100">
        <v>102095.715</v>
      </c>
    </row>
    <row r="10" spans="2:37">
      <c r="B10" s="99" t="s">
        <v>99</v>
      </c>
      <c r="C10" s="99"/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 t="e">
        <v>#REF!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0</v>
      </c>
      <c r="T10" s="100">
        <v>0</v>
      </c>
      <c r="U10" s="100">
        <v>0</v>
      </c>
      <c r="V10" s="100">
        <v>0</v>
      </c>
      <c r="W10" s="100">
        <v>1E-3</v>
      </c>
      <c r="X10" s="100">
        <v>0</v>
      </c>
      <c r="Y10" s="100">
        <v>0</v>
      </c>
      <c r="Z10" s="100">
        <v>0</v>
      </c>
      <c r="AA10" s="100" t="e">
        <v>#REF!</v>
      </c>
      <c r="AB10" s="100">
        <v>0</v>
      </c>
      <c r="AC10" s="100">
        <v>0</v>
      </c>
      <c r="AD10" s="100">
        <v>0</v>
      </c>
      <c r="AE10" s="100">
        <v>0</v>
      </c>
      <c r="AF10" s="100">
        <v>0</v>
      </c>
      <c r="AG10" s="100">
        <v>0</v>
      </c>
      <c r="AH10" s="100">
        <v>0</v>
      </c>
      <c r="AI10" s="100">
        <v>0</v>
      </c>
      <c r="AJ10" s="100">
        <v>0</v>
      </c>
      <c r="AK10" s="100">
        <v>0</v>
      </c>
    </row>
    <row r="11" spans="2:37">
      <c r="B11" s="101" t="s">
        <v>100</v>
      </c>
      <c r="C11" s="101" t="s">
        <v>1014</v>
      </c>
      <c r="D11" s="102">
        <v>20155.249</v>
      </c>
      <c r="E11" s="102">
        <v>20472.223999999998</v>
      </c>
      <c r="F11" s="102">
        <v>11065.976000000001</v>
      </c>
      <c r="G11" s="102">
        <v>20925.75</v>
      </c>
      <c r="H11" s="102">
        <v>26486.282999999999</v>
      </c>
      <c r="I11" s="102">
        <v>32150.312000000002</v>
      </c>
      <c r="J11" s="102">
        <v>17601.330000000002</v>
      </c>
      <c r="K11" s="102">
        <v>23227.252</v>
      </c>
      <c r="L11" s="102">
        <v>27416.190999999999</v>
      </c>
      <c r="M11" s="102">
        <v>32959.771999999997</v>
      </c>
      <c r="N11" s="102">
        <v>21969.038</v>
      </c>
      <c r="O11" s="102">
        <v>28511.502</v>
      </c>
      <c r="P11" s="102">
        <v>32516.563999999998</v>
      </c>
      <c r="Q11" s="102">
        <v>38840.197</v>
      </c>
      <c r="R11" s="102">
        <v>24044.112000000001</v>
      </c>
      <c r="S11" s="102">
        <v>31940.715</v>
      </c>
      <c r="T11" s="102">
        <v>39257.216</v>
      </c>
      <c r="U11" s="102">
        <v>43148.85</v>
      </c>
      <c r="V11" s="102">
        <v>19755.022000000001</v>
      </c>
      <c r="W11" s="102">
        <v>26669.999</v>
      </c>
      <c r="X11" s="102">
        <v>52637.468000000001</v>
      </c>
      <c r="Y11" s="102">
        <v>63072.213000000003</v>
      </c>
      <c r="Z11" s="102">
        <v>43971.536999999997</v>
      </c>
      <c r="AA11" s="102">
        <v>37746.093000000001</v>
      </c>
      <c r="AB11" s="102">
        <v>41281.447</v>
      </c>
      <c r="AC11" s="102">
        <v>46515.745000000003</v>
      </c>
      <c r="AD11" s="102">
        <v>33138.718000000001</v>
      </c>
      <c r="AE11" s="102">
        <v>33253.021999999997</v>
      </c>
      <c r="AF11" s="102">
        <v>45341.417999999998</v>
      </c>
      <c r="AG11" s="102">
        <v>48267.122000000003</v>
      </c>
      <c r="AH11" s="102">
        <v>32954.142999999996</v>
      </c>
      <c r="AI11" s="102">
        <v>46870.430999999997</v>
      </c>
      <c r="AJ11" s="102">
        <v>63605.955999999998</v>
      </c>
      <c r="AK11" s="102">
        <v>46442.305999999997</v>
      </c>
    </row>
    <row r="12" spans="2:37" ht="24" customHeight="1">
      <c r="B12" s="103" t="s">
        <v>101</v>
      </c>
      <c r="C12" s="228" t="s">
        <v>1016</v>
      </c>
      <c r="D12" s="104">
        <v>7100889.2570000002</v>
      </c>
      <c r="E12" s="104">
        <v>7201372.3720000004</v>
      </c>
      <c r="F12" s="104">
        <v>7279367.8679999998</v>
      </c>
      <c r="G12" s="104">
        <v>7666807.6739999996</v>
      </c>
      <c r="H12" s="104">
        <v>7997318.5219999999</v>
      </c>
      <c r="I12" s="104">
        <v>7989559.2199999997</v>
      </c>
      <c r="J12" s="104">
        <v>7996160.7369999997</v>
      </c>
      <c r="K12" s="104">
        <v>8294239.0140000004</v>
      </c>
      <c r="L12" s="104">
        <v>8739770.1370000001</v>
      </c>
      <c r="M12" s="104">
        <v>8695436.0549999997</v>
      </c>
      <c r="N12" s="104">
        <v>8874156.1960000005</v>
      </c>
      <c r="O12" s="104">
        <v>9087630.8149999995</v>
      </c>
      <c r="P12" s="104">
        <v>9281727.8560000006</v>
      </c>
      <c r="Q12" s="104">
        <v>9334178.8560000006</v>
      </c>
      <c r="R12" s="104">
        <v>9572710.8829999994</v>
      </c>
      <c r="S12" s="104">
        <v>9593974.3699999992</v>
      </c>
      <c r="T12" s="104">
        <v>9943181.8320000004</v>
      </c>
      <c r="U12" s="104">
        <v>9855880.8509999998</v>
      </c>
      <c r="V12" s="104">
        <v>10154568.549000001</v>
      </c>
      <c r="W12" s="104">
        <v>10628672.569</v>
      </c>
      <c r="X12" s="104">
        <v>11332964.732000001</v>
      </c>
      <c r="Y12" s="104">
        <v>11735502.171</v>
      </c>
      <c r="Z12" s="104">
        <v>11492456.043</v>
      </c>
      <c r="AA12" s="104">
        <v>11458389.992000001</v>
      </c>
      <c r="AB12" s="104">
        <v>11300765.764</v>
      </c>
      <c r="AC12" s="104">
        <v>11225385.215</v>
      </c>
      <c r="AD12" s="104">
        <v>11628171.285</v>
      </c>
      <c r="AE12" s="104">
        <v>12220480.207</v>
      </c>
      <c r="AF12" s="104">
        <v>12864653.247</v>
      </c>
      <c r="AG12" s="104">
        <v>12790808.623</v>
      </c>
      <c r="AH12" s="104">
        <v>13447348.824999999</v>
      </c>
      <c r="AI12" s="104">
        <v>13870401.301999999</v>
      </c>
      <c r="AJ12" s="104">
        <v>13940793.172</v>
      </c>
      <c r="AK12" s="104">
        <v>14617628.559</v>
      </c>
    </row>
    <row r="13" spans="2:37" ht="43.5">
      <c r="B13" s="105" t="s">
        <v>102</v>
      </c>
      <c r="C13" s="105" t="s">
        <v>1015</v>
      </c>
      <c r="D13" s="106">
        <v>1009.016</v>
      </c>
      <c r="E13" s="106">
        <v>1009.254</v>
      </c>
      <c r="F13" s="106">
        <v>2278.1970000000001</v>
      </c>
      <c r="G13" s="106">
        <v>1749.15</v>
      </c>
      <c r="H13" s="106">
        <v>2509.5610000000001</v>
      </c>
      <c r="I13" s="106">
        <v>2604.3490000000002</v>
      </c>
      <c r="J13" s="106">
        <v>2478.5450000000001</v>
      </c>
      <c r="K13" s="106">
        <v>2619.596</v>
      </c>
      <c r="L13" s="106">
        <v>2455.85</v>
      </c>
      <c r="M13" s="106">
        <v>2837.7069999999999</v>
      </c>
      <c r="N13" s="106">
        <v>2183.645</v>
      </c>
      <c r="O13" s="106">
        <v>4020.6669999999999</v>
      </c>
      <c r="P13" s="106">
        <v>3641.2750000000001</v>
      </c>
      <c r="Q13" s="106">
        <v>3753.6179999999999</v>
      </c>
      <c r="R13" s="106">
        <v>2213.9659999999999</v>
      </c>
      <c r="S13" s="106">
        <v>1692.3989999999999</v>
      </c>
      <c r="T13" s="106">
        <v>1233.954</v>
      </c>
      <c r="U13" s="106">
        <v>3301.489</v>
      </c>
      <c r="V13" s="106">
        <v>3312.1640000000002</v>
      </c>
      <c r="W13" s="106">
        <v>4421</v>
      </c>
      <c r="X13" s="106">
        <v>6755.8140000000003</v>
      </c>
      <c r="Y13" s="106">
        <v>2607.4859999999999</v>
      </c>
      <c r="Z13" s="106">
        <v>2516.2069999999999</v>
      </c>
      <c r="AA13" s="106">
        <v>1851.239</v>
      </c>
      <c r="AB13" s="106">
        <v>2874.4470000000001</v>
      </c>
      <c r="AC13" s="106">
        <v>2867.473</v>
      </c>
      <c r="AD13" s="106">
        <v>4455.7690000000002</v>
      </c>
      <c r="AE13" s="106">
        <v>11450.633</v>
      </c>
      <c r="AF13" s="106">
        <v>12746.405000000001</v>
      </c>
      <c r="AG13" s="106">
        <v>13810.419</v>
      </c>
      <c r="AH13" s="106">
        <v>29938.016</v>
      </c>
      <c r="AI13" s="106">
        <v>28913.898000000001</v>
      </c>
      <c r="AJ13" s="106">
        <v>29076.154999999999</v>
      </c>
      <c r="AK13" s="106">
        <v>42561.14</v>
      </c>
    </row>
    <row r="14" spans="2:37" ht="43.5">
      <c r="B14" s="107" t="s">
        <v>103</v>
      </c>
      <c r="C14" s="229" t="s">
        <v>1017</v>
      </c>
      <c r="D14" s="108">
        <v>1009.016</v>
      </c>
      <c r="E14" s="108">
        <v>1009.254</v>
      </c>
      <c r="F14" s="108">
        <v>2278.1970000000001</v>
      </c>
      <c r="G14" s="108">
        <v>1749.15</v>
      </c>
      <c r="H14" s="108">
        <v>2509.5610000000001</v>
      </c>
      <c r="I14" s="108">
        <v>2604.3490000000002</v>
      </c>
      <c r="J14" s="108">
        <v>2478.5450000000001</v>
      </c>
      <c r="K14" s="108">
        <v>2619.596</v>
      </c>
      <c r="L14" s="108">
        <v>2455.85</v>
      </c>
      <c r="M14" s="108">
        <v>2837.7069999999999</v>
      </c>
      <c r="N14" s="108">
        <v>2183.645</v>
      </c>
      <c r="O14" s="108">
        <v>4020.6669999999999</v>
      </c>
      <c r="P14" s="108">
        <v>3641.2750000000001</v>
      </c>
      <c r="Q14" s="108">
        <v>3753.6179999999999</v>
      </c>
      <c r="R14" s="108">
        <v>2213.9659999999999</v>
      </c>
      <c r="S14" s="108">
        <v>1692.3989999999999</v>
      </c>
      <c r="T14" s="108">
        <v>1233.954</v>
      </c>
      <c r="U14" s="108">
        <v>3301.489</v>
      </c>
      <c r="V14" s="108">
        <v>3312.1640000000002</v>
      </c>
      <c r="W14" s="108">
        <v>4421</v>
      </c>
      <c r="X14" s="108">
        <v>6755.8140000000003</v>
      </c>
      <c r="Y14" s="108">
        <v>2607.4859999999999</v>
      </c>
      <c r="Z14" s="108">
        <v>2516.2069999999999</v>
      </c>
      <c r="AA14" s="108">
        <v>1851.239</v>
      </c>
      <c r="AB14" s="108">
        <v>2874.4470000000001</v>
      </c>
      <c r="AC14" s="108">
        <v>2867.473</v>
      </c>
      <c r="AD14" s="108">
        <v>4455.7690000000002</v>
      </c>
      <c r="AE14" s="108">
        <v>11450.633</v>
      </c>
      <c r="AF14" s="108">
        <v>12746.405000000001</v>
      </c>
      <c r="AG14" s="108">
        <v>13810.419</v>
      </c>
      <c r="AH14" s="108">
        <v>29938.016</v>
      </c>
      <c r="AI14" s="108">
        <v>28913.898000000001</v>
      </c>
      <c r="AJ14" s="108">
        <v>29076.154999999999</v>
      </c>
      <c r="AK14" s="108">
        <v>42561.14</v>
      </c>
    </row>
    <row r="15" spans="2:37" ht="15" thickBot="1">
      <c r="B15" s="109" t="s">
        <v>104</v>
      </c>
      <c r="C15" s="230" t="s">
        <v>53</v>
      </c>
      <c r="D15" s="110">
        <v>7101898.273</v>
      </c>
      <c r="E15" s="110">
        <v>7202381.6260000002</v>
      </c>
      <c r="F15" s="110">
        <v>7281646.0650000004</v>
      </c>
      <c r="G15" s="110">
        <v>7668556.824</v>
      </c>
      <c r="H15" s="110">
        <v>7999828.0829999996</v>
      </c>
      <c r="I15" s="110">
        <v>7992163.5690000001</v>
      </c>
      <c r="J15" s="110">
        <v>7998639.2819999997</v>
      </c>
      <c r="K15" s="110">
        <v>8296858.6100000003</v>
      </c>
      <c r="L15" s="110">
        <v>8742225.9869999997</v>
      </c>
      <c r="M15" s="110">
        <v>8698273.7620000001</v>
      </c>
      <c r="N15" s="110">
        <v>8876339.841</v>
      </c>
      <c r="O15" s="110">
        <v>9091651.4820000008</v>
      </c>
      <c r="P15" s="110">
        <v>9285369.1309999991</v>
      </c>
      <c r="Q15" s="110">
        <v>9337932.4739999995</v>
      </c>
      <c r="R15" s="110">
        <v>9574924.8489999995</v>
      </c>
      <c r="S15" s="110">
        <v>9595666.7689999994</v>
      </c>
      <c r="T15" s="110">
        <v>9944415.7860000003</v>
      </c>
      <c r="U15" s="110">
        <v>9859182.3399999999</v>
      </c>
      <c r="V15" s="110">
        <v>10157880.713</v>
      </c>
      <c r="W15" s="110">
        <v>10633093.569</v>
      </c>
      <c r="X15" s="110">
        <v>11339720.546</v>
      </c>
      <c r="Y15" s="110">
        <v>11738109.657</v>
      </c>
      <c r="Z15" s="110">
        <v>11494972.25</v>
      </c>
      <c r="AA15" s="110">
        <v>11460241.231000001</v>
      </c>
      <c r="AB15" s="110">
        <v>11303640.210999999</v>
      </c>
      <c r="AC15" s="110">
        <v>11228252.687999999</v>
      </c>
      <c r="AD15" s="110">
        <v>11632627.054</v>
      </c>
      <c r="AE15" s="110">
        <v>12231930.84</v>
      </c>
      <c r="AF15" s="110">
        <v>12877399.652000001</v>
      </c>
      <c r="AG15" s="110">
        <v>12804619.041999999</v>
      </c>
      <c r="AH15" s="110">
        <v>13477286.841</v>
      </c>
      <c r="AI15" s="110">
        <v>13899315.199999999</v>
      </c>
      <c r="AJ15" s="110">
        <v>13969869.327</v>
      </c>
      <c r="AK15" s="110">
        <v>14660189.698999999</v>
      </c>
    </row>
    <row r="16" spans="2:37" ht="15" thickTop="1">
      <c r="B16" s="111"/>
      <c r="C16" s="111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</row>
    <row r="17" spans="2:37">
      <c r="B17" s="97" t="s">
        <v>105</v>
      </c>
      <c r="C17" s="231" t="s">
        <v>15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</row>
    <row r="18" spans="2:37" ht="29">
      <c r="B18" s="111" t="s">
        <v>106</v>
      </c>
      <c r="C18" s="232" t="s">
        <v>54</v>
      </c>
      <c r="D18" s="106">
        <v>85711.972999999998</v>
      </c>
      <c r="E18" s="106">
        <v>75696.535000000003</v>
      </c>
      <c r="F18" s="106">
        <v>74269.168000000005</v>
      </c>
      <c r="G18" s="106">
        <v>58118.663999999997</v>
      </c>
      <c r="H18" s="106">
        <v>77131.653999999995</v>
      </c>
      <c r="I18" s="106">
        <v>55911.196000000004</v>
      </c>
      <c r="J18" s="106">
        <v>84474.513000000006</v>
      </c>
      <c r="K18" s="106">
        <v>81214.12</v>
      </c>
      <c r="L18" s="106">
        <v>74736.082999999999</v>
      </c>
      <c r="M18" s="106">
        <v>74522.978000000003</v>
      </c>
      <c r="N18" s="106">
        <v>74136.053</v>
      </c>
      <c r="O18" s="106">
        <v>83649.254000000001</v>
      </c>
      <c r="P18" s="106">
        <v>74083.872000000003</v>
      </c>
      <c r="Q18" s="106">
        <v>84349.817999999999</v>
      </c>
      <c r="R18" s="106">
        <v>120618.77800000001</v>
      </c>
      <c r="S18" s="106">
        <v>108683.117</v>
      </c>
      <c r="T18" s="106">
        <v>119878.149</v>
      </c>
      <c r="U18" s="106">
        <v>169707.80100000001</v>
      </c>
      <c r="V18" s="106">
        <v>147977.73199999999</v>
      </c>
      <c r="W18" s="106">
        <v>200313.29199999999</v>
      </c>
      <c r="X18" s="106">
        <v>144744.15700000001</v>
      </c>
      <c r="Y18" s="106">
        <v>222496.02100000001</v>
      </c>
      <c r="Z18" s="106" t="e">
        <v>#N/A</v>
      </c>
      <c r="AA18" s="106">
        <v>95425.702000000005</v>
      </c>
      <c r="AB18" s="106">
        <v>52966.402999999998</v>
      </c>
      <c r="AC18" s="106">
        <v>40761.65</v>
      </c>
      <c r="AD18" s="106">
        <v>39115.065000000002</v>
      </c>
      <c r="AE18" s="106">
        <v>66552.880999999994</v>
      </c>
      <c r="AF18" s="106">
        <v>84516.411999999997</v>
      </c>
      <c r="AG18" s="106">
        <v>28683.59</v>
      </c>
      <c r="AH18" s="106">
        <v>63159.519</v>
      </c>
      <c r="AI18" s="106">
        <v>97660.668000000005</v>
      </c>
      <c r="AJ18" s="106">
        <v>28683.59</v>
      </c>
      <c r="AK18" s="106">
        <v>33826.434999999998</v>
      </c>
    </row>
    <row r="19" spans="2:37" ht="29">
      <c r="B19" s="111" t="s">
        <v>107</v>
      </c>
      <c r="C19" s="232" t="s">
        <v>55</v>
      </c>
      <c r="D19" s="106">
        <v>12671.512000000001</v>
      </c>
      <c r="E19" s="106">
        <v>12900.654</v>
      </c>
      <c r="F19" s="106">
        <v>12581.397999999999</v>
      </c>
      <c r="G19" s="106">
        <v>12760.147000000001</v>
      </c>
      <c r="H19" s="106">
        <v>13122.875</v>
      </c>
      <c r="I19" s="106">
        <v>655.04</v>
      </c>
      <c r="J19" s="106">
        <v>762.28800000000001</v>
      </c>
      <c r="K19" s="106">
        <v>809.62400000000002</v>
      </c>
      <c r="L19" s="106">
        <v>794.53099999999995</v>
      </c>
      <c r="M19" s="106">
        <v>3308.971</v>
      </c>
      <c r="N19" s="106">
        <v>3201.7719999999999</v>
      </c>
      <c r="O19" s="106">
        <v>2827.491</v>
      </c>
      <c r="P19" s="106">
        <v>3076.558</v>
      </c>
      <c r="Q19" s="106">
        <v>2916.5079999999998</v>
      </c>
      <c r="R19" s="106">
        <v>2823.9920000000002</v>
      </c>
      <c r="S19" s="106">
        <v>3993.7049999999999</v>
      </c>
      <c r="T19" s="106">
        <v>3875.4549999999999</v>
      </c>
      <c r="U19" s="106">
        <v>2763.9169999999999</v>
      </c>
      <c r="V19" s="106">
        <v>2328.77</v>
      </c>
      <c r="W19" s="106">
        <v>2291.7840000000001</v>
      </c>
      <c r="X19" s="106">
        <v>3093.4369999999999</v>
      </c>
      <c r="Y19" s="106">
        <v>2313.3589999999999</v>
      </c>
      <c r="Z19" s="106">
        <v>1681.585</v>
      </c>
      <c r="AA19" s="106">
        <v>1725.866</v>
      </c>
      <c r="AB19" s="106">
        <v>1950.0930000000001</v>
      </c>
      <c r="AC19" s="106">
        <v>1808.5309999999999</v>
      </c>
      <c r="AD19" s="106">
        <v>1704.895</v>
      </c>
      <c r="AE19" s="106">
        <v>1580.6990000000001</v>
      </c>
      <c r="AF19" s="106">
        <v>2510.8609999999999</v>
      </c>
      <c r="AG19" s="106">
        <v>4877.8990000000003</v>
      </c>
      <c r="AH19" s="106">
        <v>4706.8559999999998</v>
      </c>
      <c r="AI19" s="106">
        <v>4862.2240000000002</v>
      </c>
      <c r="AJ19" s="106">
        <v>6621.8280000000004</v>
      </c>
      <c r="AK19" s="106">
        <v>6838.4139999999998</v>
      </c>
    </row>
    <row r="20" spans="2:37" ht="29">
      <c r="B20" s="111" t="s">
        <v>108</v>
      </c>
      <c r="C20" s="232" t="s">
        <v>56</v>
      </c>
      <c r="D20" s="106">
        <v>54003.258000000002</v>
      </c>
      <c r="E20" s="106">
        <v>55310.169000000002</v>
      </c>
      <c r="F20" s="106">
        <v>57739.459000000003</v>
      </c>
      <c r="G20" s="106">
        <v>60765.362000000001</v>
      </c>
      <c r="H20" s="106">
        <v>72062.887000000002</v>
      </c>
      <c r="I20" s="106">
        <v>75216.748999999996</v>
      </c>
      <c r="J20" s="106">
        <v>68549.153000000006</v>
      </c>
      <c r="K20" s="106">
        <v>51355.982000000004</v>
      </c>
      <c r="L20" s="106">
        <v>43624.472000000002</v>
      </c>
      <c r="M20" s="106">
        <v>41523.199000000001</v>
      </c>
      <c r="N20" s="106">
        <v>39763.385000000002</v>
      </c>
      <c r="O20" s="106">
        <v>38393.167000000001</v>
      </c>
      <c r="P20" s="106">
        <v>38517.974000000002</v>
      </c>
      <c r="Q20" s="106">
        <v>39010.391000000003</v>
      </c>
      <c r="R20" s="106">
        <v>39219.203000000001</v>
      </c>
      <c r="S20" s="106">
        <v>38766.22</v>
      </c>
      <c r="T20" s="106">
        <v>37811.188000000002</v>
      </c>
      <c r="U20" s="106">
        <v>38451.271000000001</v>
      </c>
      <c r="V20" s="106">
        <v>38026.224000000002</v>
      </c>
      <c r="W20" s="106">
        <v>36823.881000000001</v>
      </c>
      <c r="X20" s="106">
        <v>37896.154999999999</v>
      </c>
      <c r="Y20" s="106">
        <v>38081.271000000001</v>
      </c>
      <c r="Z20" s="106">
        <v>37522.978000000003</v>
      </c>
      <c r="AA20" s="106">
        <v>37087.101000000002</v>
      </c>
      <c r="AB20" s="106">
        <v>36247.97</v>
      </c>
      <c r="AC20" s="106">
        <v>36328.716999999997</v>
      </c>
      <c r="AD20" s="106">
        <v>36146.214</v>
      </c>
      <c r="AE20" s="106">
        <v>36358.118999999999</v>
      </c>
      <c r="AF20" s="106">
        <v>39063.745000000003</v>
      </c>
      <c r="AG20" s="106">
        <v>38935.038999999997</v>
      </c>
      <c r="AH20" s="106">
        <v>40697.656999999999</v>
      </c>
      <c r="AI20" s="106">
        <v>44222.809000000001</v>
      </c>
      <c r="AJ20" s="106">
        <v>49785.248</v>
      </c>
      <c r="AK20" s="106">
        <v>55073.883000000002</v>
      </c>
    </row>
    <row r="21" spans="2:37">
      <c r="B21" s="111" t="s">
        <v>109</v>
      </c>
      <c r="C21" s="232" t="s">
        <v>703</v>
      </c>
      <c r="D21" s="106">
        <v>114677.64</v>
      </c>
      <c r="E21" s="106">
        <v>114670.702</v>
      </c>
      <c r="F21" s="106">
        <v>114665.121</v>
      </c>
      <c r="G21" s="106">
        <v>114746.319</v>
      </c>
      <c r="H21" s="106">
        <v>114704.7</v>
      </c>
      <c r="I21" s="106">
        <v>120257.226</v>
      </c>
      <c r="J21" s="106">
        <v>120259.19500000001</v>
      </c>
      <c r="K21" s="106">
        <v>119393.151</v>
      </c>
      <c r="L21" s="106">
        <v>119066.57</v>
      </c>
      <c r="M21" s="106">
        <v>119066.57</v>
      </c>
      <c r="N21" s="106">
        <v>119066.57</v>
      </c>
      <c r="O21" s="106">
        <v>119066.57</v>
      </c>
      <c r="P21" s="106">
        <v>119066.57</v>
      </c>
      <c r="Q21" s="106">
        <v>119066.57</v>
      </c>
      <c r="R21" s="106">
        <v>119066.57</v>
      </c>
      <c r="S21" s="106">
        <v>119066.57</v>
      </c>
      <c r="T21" s="106">
        <v>119066.57</v>
      </c>
      <c r="U21" s="106">
        <v>119066.57</v>
      </c>
      <c r="V21" s="106">
        <v>119066.57</v>
      </c>
      <c r="W21" s="106">
        <v>119066.57</v>
      </c>
      <c r="X21" s="106">
        <v>119066.57</v>
      </c>
      <c r="Y21" s="106">
        <v>119066.57</v>
      </c>
      <c r="Z21" s="106">
        <v>119066.57</v>
      </c>
      <c r="AA21" s="106">
        <v>119066.57</v>
      </c>
      <c r="AB21" s="106">
        <v>119066.57</v>
      </c>
      <c r="AC21" s="106">
        <v>119066.57</v>
      </c>
      <c r="AD21" s="106">
        <v>119066.57</v>
      </c>
      <c r="AE21" s="106">
        <v>119066.57</v>
      </c>
      <c r="AF21" s="106">
        <v>119066.57</v>
      </c>
      <c r="AG21" s="106">
        <v>119066.57</v>
      </c>
      <c r="AH21" s="106">
        <v>119066.57</v>
      </c>
      <c r="AI21" s="106">
        <v>119066.57</v>
      </c>
      <c r="AJ21" s="106">
        <v>119066.57</v>
      </c>
      <c r="AK21" s="106">
        <v>119066.57</v>
      </c>
    </row>
    <row r="22" spans="2:37">
      <c r="B22" s="111" t="s">
        <v>110</v>
      </c>
      <c r="C22" s="232" t="s">
        <v>57</v>
      </c>
      <c r="D22" s="106">
        <v>73526.558999999994</v>
      </c>
      <c r="E22" s="106">
        <v>74538.175000000003</v>
      </c>
      <c r="F22" s="106">
        <v>84225.513000000006</v>
      </c>
      <c r="G22" s="106">
        <v>93043.021999999997</v>
      </c>
      <c r="H22" s="106">
        <v>68218.004000000001</v>
      </c>
      <c r="I22" s="106">
        <v>68111.819000000003</v>
      </c>
      <c r="J22" s="106">
        <v>71564.244000000006</v>
      </c>
      <c r="K22" s="106">
        <v>73994.756999999998</v>
      </c>
      <c r="L22" s="106">
        <v>74845.990999999995</v>
      </c>
      <c r="M22" s="106">
        <v>74776.351999999999</v>
      </c>
      <c r="N22" s="106">
        <v>65170.250999999997</v>
      </c>
      <c r="O22" s="106">
        <v>64902.173999999999</v>
      </c>
      <c r="P22" s="106">
        <v>65088.368000000002</v>
      </c>
      <c r="Q22" s="106">
        <v>67138.649999999994</v>
      </c>
      <c r="R22" s="106">
        <v>67488.070000000007</v>
      </c>
      <c r="S22" s="106">
        <v>64401.654999999999</v>
      </c>
      <c r="T22" s="106">
        <v>51733.402000000002</v>
      </c>
      <c r="U22" s="106">
        <v>51356.487999999998</v>
      </c>
      <c r="V22" s="106">
        <v>52768.180999999997</v>
      </c>
      <c r="W22" s="106">
        <v>53509.156999999999</v>
      </c>
      <c r="X22" s="106">
        <v>53291.741999999998</v>
      </c>
      <c r="Y22" s="106">
        <v>52388.767</v>
      </c>
      <c r="Z22" s="106">
        <v>52113.688000000002</v>
      </c>
      <c r="AA22" s="106">
        <v>51093.14</v>
      </c>
      <c r="AB22" s="106">
        <v>50610.006000000001</v>
      </c>
      <c r="AC22" s="106">
        <v>50032.822</v>
      </c>
      <c r="AD22" s="106">
        <v>46956.864000000001</v>
      </c>
      <c r="AE22" s="106">
        <v>46487.502999999997</v>
      </c>
      <c r="AF22" s="106">
        <v>47071.845000000001</v>
      </c>
      <c r="AG22" s="106">
        <v>46871.68</v>
      </c>
      <c r="AH22" s="106">
        <v>46906.379000000001</v>
      </c>
      <c r="AI22" s="106">
        <v>47331.819000000003</v>
      </c>
      <c r="AJ22" s="106">
        <v>46765.885000000002</v>
      </c>
      <c r="AK22" s="106">
        <v>47811.171000000002</v>
      </c>
    </row>
    <row r="23" spans="2:37">
      <c r="B23" s="111" t="s">
        <v>111</v>
      </c>
      <c r="C23" s="232" t="s">
        <v>1018</v>
      </c>
      <c r="D23" s="106">
        <v>115871.20299999999</v>
      </c>
      <c r="E23" s="106">
        <v>115502.548</v>
      </c>
      <c r="F23" s="106">
        <v>108899.292</v>
      </c>
      <c r="G23" s="106">
        <v>120738.414</v>
      </c>
      <c r="H23" s="106">
        <v>139386.372</v>
      </c>
      <c r="I23" s="106">
        <v>140109.19399999999</v>
      </c>
      <c r="J23" s="106">
        <v>145536.33799999999</v>
      </c>
      <c r="K23" s="106">
        <v>143789.32500000001</v>
      </c>
      <c r="L23" s="106">
        <v>144615.193</v>
      </c>
      <c r="M23" s="106">
        <v>149088.09099999999</v>
      </c>
      <c r="N23" s="106">
        <v>160344.38</v>
      </c>
      <c r="O23" s="106">
        <v>161866.307</v>
      </c>
      <c r="P23" s="106">
        <v>159663.19099999999</v>
      </c>
      <c r="Q23" s="106">
        <v>168741.08900000001</v>
      </c>
      <c r="R23" s="106">
        <v>170452.785</v>
      </c>
      <c r="S23" s="106">
        <v>177438.53599999999</v>
      </c>
      <c r="T23" s="106">
        <v>214169.54500000001</v>
      </c>
      <c r="U23" s="106">
        <v>230981.93100000001</v>
      </c>
      <c r="V23" s="106">
        <v>242465.383</v>
      </c>
      <c r="W23" s="106">
        <v>233242.03700000001</v>
      </c>
      <c r="X23" s="106">
        <v>253547.71799999999</v>
      </c>
      <c r="Y23" s="106">
        <v>277808.63699999999</v>
      </c>
      <c r="Z23" s="106">
        <v>273474.29300000001</v>
      </c>
      <c r="AA23" s="106">
        <v>291031.41399999999</v>
      </c>
      <c r="AB23" s="106">
        <v>291070.20299999998</v>
      </c>
      <c r="AC23" s="106">
        <v>294470.23800000001</v>
      </c>
      <c r="AD23" s="106">
        <v>300043.49300000002</v>
      </c>
      <c r="AE23" s="106">
        <v>326560.60600000003</v>
      </c>
      <c r="AF23" s="106">
        <v>356232.31699999998</v>
      </c>
      <c r="AG23" s="106">
        <v>393750.04800000001</v>
      </c>
      <c r="AH23" s="106">
        <v>418013.87400000001</v>
      </c>
      <c r="AI23" s="106">
        <v>425942.53100000002</v>
      </c>
      <c r="AJ23" s="106">
        <v>425694.67099999997</v>
      </c>
      <c r="AK23" s="106">
        <v>425252.03399999999</v>
      </c>
    </row>
    <row r="24" spans="2:37">
      <c r="B24" s="111" t="s">
        <v>147</v>
      </c>
      <c r="C24" s="232" t="s">
        <v>1019</v>
      </c>
      <c r="D24" s="106">
        <v>0</v>
      </c>
      <c r="E24" s="106">
        <v>0</v>
      </c>
      <c r="F24" s="106">
        <v>0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 t="e">
        <v>#REF!</v>
      </c>
      <c r="Y24" s="106">
        <v>10050.316000000001</v>
      </c>
      <c r="Z24" s="106">
        <v>9974.8960000000006</v>
      </c>
      <c r="AA24" s="106">
        <v>9543.0290000000005</v>
      </c>
      <c r="AB24" s="106">
        <v>9142.8420000000006</v>
      </c>
      <c r="AC24" s="106">
        <v>8622.3539999999994</v>
      </c>
      <c r="AD24" s="106">
        <v>7817.2340000000004</v>
      </c>
      <c r="AE24" s="106">
        <v>8581.7199999999993</v>
      </c>
      <c r="AF24" s="106">
        <v>8637.4950000000008</v>
      </c>
      <c r="AG24" s="106">
        <v>8167.7150000000001</v>
      </c>
      <c r="AH24" s="106">
        <v>8570.01</v>
      </c>
      <c r="AI24" s="106">
        <v>8300.6730000000007</v>
      </c>
      <c r="AJ24" s="106">
        <v>7912.5280000000002</v>
      </c>
      <c r="AK24" s="106">
        <v>15838.663</v>
      </c>
    </row>
    <row r="25" spans="2:37">
      <c r="B25" s="111" t="s">
        <v>112</v>
      </c>
      <c r="C25" s="232" t="s">
        <v>58</v>
      </c>
      <c r="D25" s="106">
        <v>110483.144</v>
      </c>
      <c r="E25" s="106">
        <v>110639.889</v>
      </c>
      <c r="F25" s="106">
        <v>115092.33500000001</v>
      </c>
      <c r="G25" s="106">
        <v>114612.773</v>
      </c>
      <c r="H25" s="106">
        <v>123995.247</v>
      </c>
      <c r="I25" s="106">
        <v>125631.033</v>
      </c>
      <c r="J25" s="106">
        <v>126650.348</v>
      </c>
      <c r="K25" s="106">
        <v>126029.78</v>
      </c>
      <c r="L25" s="106">
        <v>112889.984</v>
      </c>
      <c r="M25" s="106">
        <v>128380.29300000001</v>
      </c>
      <c r="N25" s="106">
        <v>116582.83900000001</v>
      </c>
      <c r="O25" s="106">
        <v>116428.295</v>
      </c>
      <c r="P25" s="106">
        <v>96435.048999999999</v>
      </c>
      <c r="Q25" s="106">
        <v>112428.36599999999</v>
      </c>
      <c r="R25" s="106">
        <v>62259.141000000003</v>
      </c>
      <c r="S25" s="106">
        <v>50850.957999999999</v>
      </c>
      <c r="T25" s="106">
        <v>51737.633999999998</v>
      </c>
      <c r="U25" s="106">
        <v>47647.707999999999</v>
      </c>
      <c r="V25" s="106">
        <v>47547.165000000001</v>
      </c>
      <c r="W25" s="106">
        <v>48557.184999999998</v>
      </c>
      <c r="X25" s="106">
        <v>50772.292000000001</v>
      </c>
      <c r="Y25" s="106">
        <v>62620.332999999999</v>
      </c>
      <c r="Z25" s="106">
        <v>53100.023999999998</v>
      </c>
      <c r="AA25" s="106">
        <v>52696.898999999998</v>
      </c>
      <c r="AB25" s="106">
        <v>56887.82</v>
      </c>
      <c r="AC25" s="106">
        <v>65822.089000000007</v>
      </c>
      <c r="AD25" s="106">
        <v>75954.168000000005</v>
      </c>
      <c r="AE25" s="106">
        <v>90325.119000000006</v>
      </c>
      <c r="AF25" s="106">
        <v>97138.274999999994</v>
      </c>
      <c r="AG25" s="106">
        <v>108410.18</v>
      </c>
      <c r="AH25" s="106">
        <v>108973.91099999999</v>
      </c>
      <c r="AI25" s="106">
        <v>125513.645</v>
      </c>
      <c r="AJ25" s="106">
        <v>118411.895</v>
      </c>
      <c r="AK25" s="106">
        <v>126250.268</v>
      </c>
    </row>
    <row r="26" spans="2:37">
      <c r="B26" s="113" t="s">
        <v>113</v>
      </c>
      <c r="C26" s="233" t="s">
        <v>59</v>
      </c>
      <c r="D26" s="108">
        <v>566945.28899999999</v>
      </c>
      <c r="E26" s="108">
        <v>559258.67200000002</v>
      </c>
      <c r="F26" s="108">
        <v>567472.28599999996</v>
      </c>
      <c r="G26" s="108">
        <v>574784.701</v>
      </c>
      <c r="H26" s="108">
        <v>608621.73899999994</v>
      </c>
      <c r="I26" s="108">
        <v>585892.25699999998</v>
      </c>
      <c r="J26" s="108">
        <v>617796.07900000003</v>
      </c>
      <c r="K26" s="108">
        <v>596586.73899999994</v>
      </c>
      <c r="L26" s="108">
        <v>570572.82400000002</v>
      </c>
      <c r="M26" s="108">
        <v>590666.45400000003</v>
      </c>
      <c r="N26" s="108">
        <v>578265.25</v>
      </c>
      <c r="O26" s="108">
        <v>587133.25800000003</v>
      </c>
      <c r="P26" s="108">
        <v>555931.58200000005</v>
      </c>
      <c r="Q26" s="108">
        <v>593651.39199999999</v>
      </c>
      <c r="R26" s="108">
        <v>581928.53899999999</v>
      </c>
      <c r="S26" s="108">
        <v>563200.76100000006</v>
      </c>
      <c r="T26" s="108">
        <v>598271.94299999997</v>
      </c>
      <c r="U26" s="108">
        <v>659975.68599999999</v>
      </c>
      <c r="V26" s="108">
        <v>650180.02500000002</v>
      </c>
      <c r="W26" s="108">
        <v>693803.90599999996</v>
      </c>
      <c r="X26" s="108">
        <v>674167.67</v>
      </c>
      <c r="Y26" s="108">
        <v>784825.27399999998</v>
      </c>
      <c r="Z26" s="108">
        <v>677812.90399999998</v>
      </c>
      <c r="AA26" s="108">
        <v>657669.72100000002</v>
      </c>
      <c r="AB26" s="108">
        <v>617941.90700000001</v>
      </c>
      <c r="AC26" s="108">
        <v>616912.97100000002</v>
      </c>
      <c r="AD26" s="108">
        <v>626804.50300000003</v>
      </c>
      <c r="AE26" s="108">
        <v>695513.21699999995</v>
      </c>
      <c r="AF26" s="108">
        <v>754237.52</v>
      </c>
      <c r="AG26" s="108">
        <v>760244.26100000006</v>
      </c>
      <c r="AH26" s="108">
        <v>810094.77599999995</v>
      </c>
      <c r="AI26" s="108">
        <v>872900.93900000001</v>
      </c>
      <c r="AJ26" s="108">
        <v>802942.21499999997</v>
      </c>
      <c r="AK26" s="108">
        <v>829957.43799999997</v>
      </c>
    </row>
    <row r="27" spans="2:37" ht="15" thickBot="1">
      <c r="B27" s="114" t="s">
        <v>114</v>
      </c>
      <c r="C27" s="114" t="s">
        <v>60</v>
      </c>
      <c r="D27" s="115">
        <v>7668843.5619999999</v>
      </c>
      <c r="E27" s="115">
        <v>7761640.2980000004</v>
      </c>
      <c r="F27" s="115">
        <v>7849118.3509999998</v>
      </c>
      <c r="G27" s="115">
        <v>8243341.5250000004</v>
      </c>
      <c r="H27" s="115">
        <v>8608449.8220000006</v>
      </c>
      <c r="I27" s="115">
        <v>8578055.8259999994</v>
      </c>
      <c r="J27" s="115">
        <v>8616435.3609999996</v>
      </c>
      <c r="K27" s="115">
        <v>8893445.3489999995</v>
      </c>
      <c r="L27" s="115">
        <v>9312798.8110000007</v>
      </c>
      <c r="M27" s="115">
        <v>9288940.216</v>
      </c>
      <c r="N27" s="115">
        <v>9454605.091</v>
      </c>
      <c r="O27" s="115">
        <v>9678784.7400000002</v>
      </c>
      <c r="P27" s="115">
        <v>9841300.7129999995</v>
      </c>
      <c r="Q27" s="115">
        <v>9931583.8660000004</v>
      </c>
      <c r="R27" s="115">
        <v>10156853.388</v>
      </c>
      <c r="S27" s="115">
        <v>10158867.529999999</v>
      </c>
      <c r="T27" s="115">
        <v>10542687.729</v>
      </c>
      <c r="U27" s="115">
        <v>10519158.026000001</v>
      </c>
      <c r="V27" s="115">
        <v>10808060.738</v>
      </c>
      <c r="W27" s="115">
        <v>11326897.475</v>
      </c>
      <c r="X27" s="115">
        <v>12013888.216</v>
      </c>
      <c r="Y27" s="115">
        <v>12522934.931</v>
      </c>
      <c r="Z27" s="115">
        <v>12172785.153999999</v>
      </c>
      <c r="AA27" s="115">
        <v>12117910.952</v>
      </c>
      <c r="AB27" s="115">
        <v>11921582.118000001</v>
      </c>
      <c r="AC27" s="115">
        <v>11845165.659</v>
      </c>
      <c r="AD27" s="115">
        <v>12259431.557</v>
      </c>
      <c r="AE27" s="115">
        <v>12927444.057</v>
      </c>
      <c r="AF27" s="115">
        <v>13631637.172</v>
      </c>
      <c r="AG27" s="115">
        <v>13618290.732000001</v>
      </c>
      <c r="AH27" s="115">
        <v>14287381.617000001</v>
      </c>
      <c r="AI27" s="115">
        <v>14772216.139</v>
      </c>
      <c r="AJ27" s="115">
        <v>14772811.541999999</v>
      </c>
      <c r="AK27" s="115">
        <v>15490147.137</v>
      </c>
    </row>
    <row r="28" spans="2:37" ht="15" thickTop="1"/>
  </sheetData>
  <mergeCells count="34">
    <mergeCell ref="AG1:AG2"/>
    <mergeCell ref="AH1:AH2"/>
    <mergeCell ref="AF1:AF2"/>
    <mergeCell ref="AE1:AE2"/>
    <mergeCell ref="Y1:Y2"/>
    <mergeCell ref="X1:X2"/>
    <mergeCell ref="L1:L2"/>
    <mergeCell ref="T1:T2"/>
    <mergeCell ref="U1:U2"/>
    <mergeCell ref="V1:V2"/>
    <mergeCell ref="S1:S2"/>
    <mergeCell ref="R1:R2"/>
    <mergeCell ref="W1:W2"/>
    <mergeCell ref="D1:D2"/>
    <mergeCell ref="E1:E2"/>
    <mergeCell ref="F1:F2"/>
    <mergeCell ref="G1:G2"/>
    <mergeCell ref="H1:H2"/>
    <mergeCell ref="AK1:AK2"/>
    <mergeCell ref="AJ1:AJ2"/>
    <mergeCell ref="AI1:AI2"/>
    <mergeCell ref="I1:I2"/>
    <mergeCell ref="J1:J2"/>
    <mergeCell ref="K1:K2"/>
    <mergeCell ref="AD1:AD2"/>
    <mergeCell ref="AC1:AC2"/>
    <mergeCell ref="M1:M2"/>
    <mergeCell ref="N1:N2"/>
    <mergeCell ref="O1:O2"/>
    <mergeCell ref="P1:P2"/>
    <mergeCell ref="Q1:Q2"/>
    <mergeCell ref="AB1:AB2"/>
    <mergeCell ref="AA1:AA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E377E-C30B-44DC-B461-64E42A90E916}">
  <sheetPr codeName="Sheet17">
    <tabColor rgb="FF002060"/>
  </sheetPr>
  <dimension ref="B1:AK39"/>
  <sheetViews>
    <sheetView showGridLines="0" topLeftCell="B22" workbookViewId="0">
      <selection activeCell="AK10" sqref="AK10"/>
    </sheetView>
  </sheetViews>
  <sheetFormatPr baseColWidth="10" defaultColWidth="8.81640625" defaultRowHeight="14.5" outlineLevelRow="1"/>
  <cols>
    <col min="2" max="2" width="44.453125" customWidth="1"/>
    <col min="3" max="3" width="61.54296875" customWidth="1"/>
    <col min="4" max="35" width="12.81640625" hidden="1" customWidth="1"/>
    <col min="36" max="37" width="12.81640625" customWidth="1"/>
  </cols>
  <sheetData>
    <row r="1" spans="2:37">
      <c r="B1" s="74" t="s">
        <v>115</v>
      </c>
      <c r="C1" s="234" t="s">
        <v>1020</v>
      </c>
      <c r="D1" s="244">
        <v>42004</v>
      </c>
      <c r="E1" s="244">
        <v>42094</v>
      </c>
      <c r="F1" s="244">
        <v>42185</v>
      </c>
      <c r="G1" s="244">
        <v>42277</v>
      </c>
      <c r="H1" s="244">
        <v>42369</v>
      </c>
      <c r="I1" s="244">
        <v>42460</v>
      </c>
      <c r="J1" s="244">
        <v>42551</v>
      </c>
      <c r="K1" s="244">
        <v>42643</v>
      </c>
      <c r="L1" s="244">
        <v>42735</v>
      </c>
      <c r="M1" s="244">
        <v>42825</v>
      </c>
      <c r="N1" s="244">
        <v>42916</v>
      </c>
      <c r="O1" s="244">
        <v>43008</v>
      </c>
      <c r="P1" s="244">
        <v>43100</v>
      </c>
      <c r="Q1" s="244">
        <v>43190</v>
      </c>
      <c r="R1" s="244">
        <v>43281</v>
      </c>
      <c r="S1" s="244">
        <v>43373</v>
      </c>
      <c r="T1" s="244">
        <v>43465</v>
      </c>
      <c r="U1" s="244">
        <v>43555</v>
      </c>
      <c r="V1" s="244">
        <v>43646</v>
      </c>
      <c r="W1" s="244">
        <v>43738</v>
      </c>
      <c r="X1" s="244">
        <v>43830</v>
      </c>
      <c r="Y1" s="244">
        <v>43921</v>
      </c>
      <c r="Z1" s="244">
        <v>44012</v>
      </c>
      <c r="AA1" s="244">
        <v>44104</v>
      </c>
      <c r="AB1" s="244">
        <v>44196</v>
      </c>
      <c r="AC1" s="244">
        <v>44286</v>
      </c>
      <c r="AD1" s="244">
        <v>44377</v>
      </c>
      <c r="AE1" s="244">
        <v>44469</v>
      </c>
      <c r="AF1" s="244">
        <v>44561</v>
      </c>
      <c r="AG1" s="244">
        <v>44651</v>
      </c>
      <c r="AH1" s="244">
        <v>44742</v>
      </c>
      <c r="AI1" s="244">
        <v>44834</v>
      </c>
      <c r="AJ1" s="244">
        <v>44926</v>
      </c>
      <c r="AK1" s="244">
        <v>45107</v>
      </c>
    </row>
    <row r="2" spans="2:37">
      <c r="B2" s="75" t="s">
        <v>91</v>
      </c>
      <c r="C2" s="234" t="s">
        <v>1021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</row>
    <row r="3" spans="2:37">
      <c r="B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</row>
    <row r="4" spans="2:37">
      <c r="B4" s="79" t="s">
        <v>116</v>
      </c>
      <c r="C4" s="235" t="s">
        <v>61</v>
      </c>
      <c r="D4" s="80">
        <v>4505002.8779999996</v>
      </c>
      <c r="E4" s="80">
        <v>4579643.3609999996</v>
      </c>
      <c r="F4" s="80">
        <v>4602361.3550000004</v>
      </c>
      <c r="G4" s="80">
        <v>4793072.1359999999</v>
      </c>
      <c r="H4" s="80">
        <v>5127606.6320000002</v>
      </c>
      <c r="I4" s="80">
        <v>4919653.9469999997</v>
      </c>
      <c r="J4" s="80">
        <v>4969196.3219999997</v>
      </c>
      <c r="K4" s="80">
        <v>5079519.392</v>
      </c>
      <c r="L4" s="80">
        <v>5423193.0269999998</v>
      </c>
      <c r="M4" s="80">
        <v>5257047.3569999998</v>
      </c>
      <c r="N4" s="80">
        <v>5370945.6140000001</v>
      </c>
      <c r="O4" s="80">
        <v>5388504.7999999998</v>
      </c>
      <c r="P4" s="80">
        <v>5591019.5769999996</v>
      </c>
      <c r="Q4" s="80">
        <v>5583028.2039999999</v>
      </c>
      <c r="R4" s="80">
        <v>5873125.034</v>
      </c>
      <c r="S4" s="80">
        <v>5877459.2819999997</v>
      </c>
      <c r="T4" s="80">
        <v>6217422.3540000003</v>
      </c>
      <c r="U4" s="80">
        <v>6008732.4950000001</v>
      </c>
      <c r="V4" s="80">
        <v>6223318.8339999998</v>
      </c>
      <c r="W4" s="80">
        <v>6614871.3810000001</v>
      </c>
      <c r="X4" s="80">
        <v>7274787.1979999999</v>
      </c>
      <c r="Y4" s="80">
        <v>7693004.2359999996</v>
      </c>
      <c r="Z4" s="80" t="e">
        <v>#N/A</v>
      </c>
      <c r="AA4" s="80">
        <v>7129650.9380000001</v>
      </c>
      <c r="AB4" s="80">
        <v>7087156.9060000004</v>
      </c>
      <c r="AC4" s="80">
        <v>6838870.2910000002</v>
      </c>
      <c r="AD4" s="80">
        <v>7210022.3090000004</v>
      </c>
      <c r="AE4" s="80">
        <v>7773163.6090000002</v>
      </c>
      <c r="AF4" s="80">
        <v>8368693.7400000002</v>
      </c>
      <c r="AG4" s="80">
        <v>8178827.9639999997</v>
      </c>
      <c r="AH4" s="80">
        <v>8607468.1889999993</v>
      </c>
      <c r="AI4" s="80">
        <v>8824328.3469999991</v>
      </c>
      <c r="AJ4" s="80">
        <v>8867688.2750000004</v>
      </c>
      <c r="AK4" s="80">
        <v>9248770.6520000007</v>
      </c>
    </row>
    <row r="5" spans="2:37">
      <c r="B5" s="79" t="s">
        <v>145</v>
      </c>
      <c r="C5" s="235" t="s">
        <v>1022</v>
      </c>
      <c r="D5" s="80">
        <v>0</v>
      </c>
      <c r="E5" s="80">
        <v>0</v>
      </c>
      <c r="F5" s="80">
        <v>0</v>
      </c>
      <c r="G5" s="80">
        <v>0</v>
      </c>
      <c r="H5" s="80">
        <v>0</v>
      </c>
      <c r="I5" s="80">
        <v>0</v>
      </c>
      <c r="J5" s="80">
        <v>0</v>
      </c>
      <c r="K5" s="80">
        <v>0</v>
      </c>
      <c r="L5" s="80">
        <v>0</v>
      </c>
      <c r="M5" s="80">
        <v>0</v>
      </c>
      <c r="N5" s="80">
        <v>0</v>
      </c>
      <c r="O5" s="80">
        <v>0</v>
      </c>
      <c r="P5" s="80">
        <v>0</v>
      </c>
      <c r="Q5" s="80">
        <v>0</v>
      </c>
      <c r="R5" s="80">
        <v>0</v>
      </c>
      <c r="S5" s="80">
        <v>0</v>
      </c>
      <c r="T5" s="80">
        <v>0</v>
      </c>
      <c r="U5" s="80">
        <v>0</v>
      </c>
      <c r="V5" s="80">
        <v>0</v>
      </c>
      <c r="W5" s="80">
        <v>0</v>
      </c>
      <c r="X5" s="80">
        <v>287.98500000000001</v>
      </c>
      <c r="Y5" s="80">
        <v>246.774</v>
      </c>
      <c r="Z5" s="80">
        <v>692.04300000000001</v>
      </c>
      <c r="AA5" s="80">
        <v>698.21</v>
      </c>
      <c r="AB5" s="80">
        <v>2119.866</v>
      </c>
      <c r="AC5" s="80">
        <v>2140.1289999999999</v>
      </c>
      <c r="AD5" s="80">
        <v>2449.38</v>
      </c>
      <c r="AE5" s="80">
        <v>2009.9829999999999</v>
      </c>
      <c r="AF5" s="80">
        <v>2073.402</v>
      </c>
      <c r="AG5" s="80">
        <v>1986.365</v>
      </c>
      <c r="AH5" s="80">
        <v>2331.8420000000001</v>
      </c>
      <c r="AI5" s="80">
        <v>2449.5859999999998</v>
      </c>
      <c r="AJ5" s="80">
        <v>2491</v>
      </c>
      <c r="AK5" s="80">
        <v>2683.9470000000001</v>
      </c>
    </row>
    <row r="6" spans="2:37">
      <c r="B6" s="79" t="s">
        <v>117</v>
      </c>
      <c r="C6" s="235" t="s">
        <v>705</v>
      </c>
      <c r="D6" s="80">
        <v>1868798.9580000001</v>
      </c>
      <c r="E6" s="80">
        <v>1886358.6850000001</v>
      </c>
      <c r="F6" s="80">
        <v>1944505.635</v>
      </c>
      <c r="G6" s="80">
        <v>2072474.2930000001</v>
      </c>
      <c r="H6" s="80">
        <v>2125778.3879999998</v>
      </c>
      <c r="I6" s="80">
        <v>2145528.0589999999</v>
      </c>
      <c r="J6" s="80">
        <v>2166744.2230000002</v>
      </c>
      <c r="K6" s="80">
        <v>2247939.986</v>
      </c>
      <c r="L6" s="80">
        <v>2322865.875</v>
      </c>
      <c r="M6" s="80">
        <v>2388678.9360000002</v>
      </c>
      <c r="N6" s="80">
        <v>2473110.2390000001</v>
      </c>
      <c r="O6" s="80">
        <v>2509227.2289999998</v>
      </c>
      <c r="P6" s="80">
        <v>2504746.1379999998</v>
      </c>
      <c r="Q6" s="80">
        <v>2526841.307</v>
      </c>
      <c r="R6" s="80">
        <v>2578089.6919999998</v>
      </c>
      <c r="S6" s="80">
        <v>2559450.4139999999</v>
      </c>
      <c r="T6" s="80">
        <v>2597213.4929999998</v>
      </c>
      <c r="U6" s="80">
        <v>2615862.605</v>
      </c>
      <c r="V6" s="80">
        <v>2687442.2050000001</v>
      </c>
      <c r="W6" s="80">
        <v>2758409.6329999999</v>
      </c>
      <c r="X6" s="80">
        <v>2882201.15</v>
      </c>
      <c r="Y6" s="80">
        <v>2861421.7570000002</v>
      </c>
      <c r="Z6" s="80">
        <v>2851727.443</v>
      </c>
      <c r="AA6" s="80">
        <v>2812485.8489999999</v>
      </c>
      <c r="AB6" s="80">
        <v>2863722.0249999999</v>
      </c>
      <c r="AC6" s="80">
        <v>2964258.8659999999</v>
      </c>
      <c r="AD6" s="80">
        <v>3006696.4249999998</v>
      </c>
      <c r="AE6" s="80">
        <v>3102147.6209999998</v>
      </c>
      <c r="AF6" s="80">
        <v>3356390.5070000002</v>
      </c>
      <c r="AG6" s="80">
        <v>3347276.8590000002</v>
      </c>
      <c r="AH6" s="80">
        <v>3652477.699</v>
      </c>
      <c r="AI6" s="80">
        <v>3873842.1749999998</v>
      </c>
      <c r="AJ6" s="80">
        <v>3783845.7390000001</v>
      </c>
      <c r="AK6" s="80">
        <v>4068737.6809999999</v>
      </c>
    </row>
    <row r="7" spans="2:37">
      <c r="B7" s="79" t="s">
        <v>118</v>
      </c>
      <c r="C7" s="235" t="s">
        <v>63</v>
      </c>
      <c r="D7" s="80">
        <v>1653.8219999999999</v>
      </c>
      <c r="E7" s="80">
        <v>4352.326</v>
      </c>
      <c r="F7" s="80">
        <v>0</v>
      </c>
      <c r="G7" s="80">
        <v>2716.9989999999998</v>
      </c>
      <c r="H7" s="80">
        <v>0</v>
      </c>
      <c r="I7" s="80" t="e">
        <v>#N/A</v>
      </c>
      <c r="J7" s="80" t="e">
        <v>#N/A</v>
      </c>
      <c r="K7" s="80" t="e">
        <v>#N/A</v>
      </c>
      <c r="L7" s="80" t="e">
        <v>#N/A</v>
      </c>
      <c r="M7" s="80" t="e">
        <v>#N/A</v>
      </c>
      <c r="N7" s="80" t="e">
        <v>#N/A</v>
      </c>
      <c r="O7" s="80" t="e">
        <v>#N/A</v>
      </c>
      <c r="P7" s="80" t="e">
        <v>#N/A</v>
      </c>
      <c r="Q7" s="80" t="e">
        <v>#N/A</v>
      </c>
      <c r="R7" s="80" t="e">
        <v>#N/A</v>
      </c>
      <c r="S7" s="80" t="e">
        <v>#N/A</v>
      </c>
      <c r="T7" s="80" t="e">
        <v>#N/A</v>
      </c>
      <c r="U7" s="80" t="e">
        <v>#N/A</v>
      </c>
      <c r="V7" s="80" t="e">
        <v>#N/A</v>
      </c>
      <c r="W7" s="80" t="e">
        <v>#N/A</v>
      </c>
      <c r="X7" s="80">
        <v>25.818999999999999</v>
      </c>
      <c r="Y7" s="80">
        <v>393.298</v>
      </c>
      <c r="Z7" s="80">
        <v>870.12400000000002</v>
      </c>
      <c r="AA7" s="80">
        <v>903.346</v>
      </c>
      <c r="AB7" s="80">
        <v>4812.9589999999998</v>
      </c>
      <c r="AC7" s="80">
        <v>7273.78</v>
      </c>
      <c r="AD7" s="80">
        <v>2649.424</v>
      </c>
      <c r="AE7" s="80">
        <v>2987.1219999999998</v>
      </c>
      <c r="AF7" s="80">
        <v>1409.979</v>
      </c>
      <c r="AG7" s="80">
        <v>1409.979</v>
      </c>
      <c r="AH7" s="80">
        <v>633.06600000000003</v>
      </c>
      <c r="AI7" s="80">
        <v>670.93799999999999</v>
      </c>
      <c r="AJ7" s="80">
        <v>1046.3779999999999</v>
      </c>
      <c r="AK7" s="80">
        <v>0</v>
      </c>
    </row>
    <row r="8" spans="2:37">
      <c r="B8" s="79" t="s">
        <v>119</v>
      </c>
      <c r="C8" s="235" t="s">
        <v>64</v>
      </c>
      <c r="D8" s="80">
        <v>87436.096000000005</v>
      </c>
      <c r="E8" s="80">
        <v>86769.290999999997</v>
      </c>
      <c r="F8" s="80">
        <v>90438.361000000004</v>
      </c>
      <c r="G8" s="80">
        <v>96626.187999999995</v>
      </c>
      <c r="H8" s="80">
        <v>102321.24099999999</v>
      </c>
      <c r="I8" s="80">
        <v>105638.421</v>
      </c>
      <c r="J8" s="80">
        <v>106540.974</v>
      </c>
      <c r="K8" s="80">
        <v>109765.22500000001</v>
      </c>
      <c r="L8" s="80">
        <v>115158.098</v>
      </c>
      <c r="M8" s="80">
        <v>121471.55899999999</v>
      </c>
      <c r="N8" s="80">
        <v>116923</v>
      </c>
      <c r="O8" s="80">
        <v>121708.435</v>
      </c>
      <c r="P8" s="80">
        <v>117699.427</v>
      </c>
      <c r="Q8" s="80">
        <v>117773.072</v>
      </c>
      <c r="R8" s="80">
        <v>118030.05899999999</v>
      </c>
      <c r="S8" s="80">
        <v>123910.883</v>
      </c>
      <c r="T8" s="80">
        <v>124324.83500000001</v>
      </c>
      <c r="U8" s="80">
        <v>125327.152</v>
      </c>
      <c r="V8" s="80">
        <v>134335.19200000001</v>
      </c>
      <c r="W8" s="80">
        <v>134334.079</v>
      </c>
      <c r="X8" s="80">
        <v>26892.701000000001</v>
      </c>
      <c r="Y8" s="80">
        <v>133996.10800000001</v>
      </c>
      <c r="Z8" s="80">
        <v>34315.779000000002</v>
      </c>
      <c r="AA8" s="80">
        <v>38475.712</v>
      </c>
      <c r="AB8" s="80">
        <v>35830.745000000003</v>
      </c>
      <c r="AC8" s="80">
        <v>41517.644999999997</v>
      </c>
      <c r="AD8" s="80">
        <v>34977.146000000001</v>
      </c>
      <c r="AE8" s="80">
        <v>43646.01</v>
      </c>
      <c r="AF8" s="80">
        <v>50647.703000000001</v>
      </c>
      <c r="AG8" s="80">
        <v>57646.815999999999</v>
      </c>
      <c r="AH8" s="80">
        <v>63243.864999999998</v>
      </c>
      <c r="AI8" s="80">
        <v>71713.918000000005</v>
      </c>
      <c r="AJ8" s="80">
        <v>77552.293999999994</v>
      </c>
      <c r="AK8" s="80">
        <v>89570.433000000005</v>
      </c>
    </row>
    <row r="9" spans="2:37">
      <c r="B9" s="79" t="s">
        <v>120</v>
      </c>
      <c r="C9" s="235" t="s">
        <v>65</v>
      </c>
      <c r="D9" s="80">
        <v>23329.584999999999</v>
      </c>
      <c r="E9" s="80">
        <v>31876.376</v>
      </c>
      <c r="F9" s="80">
        <v>13870.62</v>
      </c>
      <c r="G9" s="80">
        <v>21268.403999999999</v>
      </c>
      <c r="H9" s="80">
        <v>23677.258999999998</v>
      </c>
      <c r="I9" s="80">
        <v>33018.764999999999</v>
      </c>
      <c r="J9" s="80">
        <v>17986.794999999998</v>
      </c>
      <c r="K9" s="80">
        <v>23595.583999999999</v>
      </c>
      <c r="L9" s="80">
        <v>26896.701000000001</v>
      </c>
      <c r="M9" s="80">
        <v>33170.311999999998</v>
      </c>
      <c r="N9" s="80">
        <v>17337.184000000001</v>
      </c>
      <c r="O9" s="80">
        <v>22264.466</v>
      </c>
      <c r="P9" s="80">
        <v>24881.123</v>
      </c>
      <c r="Q9" s="80">
        <v>31164.213</v>
      </c>
      <c r="R9" s="80">
        <v>13181.732</v>
      </c>
      <c r="S9" s="80">
        <v>15048.397000000001</v>
      </c>
      <c r="T9" s="80">
        <v>22810.449000000001</v>
      </c>
      <c r="U9" s="80">
        <v>28974.815999999999</v>
      </c>
      <c r="V9" s="80">
        <v>12065</v>
      </c>
      <c r="W9" s="80">
        <v>22239.251</v>
      </c>
      <c r="X9" s="80">
        <v>34868.707000000002</v>
      </c>
      <c r="Y9" s="80">
        <v>41777.722999999998</v>
      </c>
      <c r="Z9" s="80" t="e">
        <v>#N/A</v>
      </c>
      <c r="AA9" s="80">
        <v>20609.127</v>
      </c>
      <c r="AB9" s="80">
        <v>31892.91</v>
      </c>
      <c r="AC9" s="80">
        <v>44556.762999999999</v>
      </c>
      <c r="AD9" s="80">
        <v>23201.674999999999</v>
      </c>
      <c r="AE9" s="80">
        <v>35204.913</v>
      </c>
      <c r="AF9" s="80">
        <v>38458.442000000003</v>
      </c>
      <c r="AG9" s="80">
        <v>47801.525999999998</v>
      </c>
      <c r="AH9" s="80">
        <v>18919.671999999999</v>
      </c>
      <c r="AI9" s="80">
        <v>34455.667999999998</v>
      </c>
      <c r="AJ9" s="80">
        <v>39640.093999999997</v>
      </c>
      <c r="AK9" s="80">
        <v>35756.601000000002</v>
      </c>
    </row>
    <row r="10" spans="2:37">
      <c r="B10" s="79" t="s">
        <v>121</v>
      </c>
      <c r="C10" s="235" t="s">
        <v>1023</v>
      </c>
      <c r="D10" s="80">
        <v>6773.9719999999998</v>
      </c>
      <c r="E10" s="80">
        <v>4828.0510000000004</v>
      </c>
      <c r="F10" s="80">
        <v>5866.4459999999999</v>
      </c>
      <c r="G10" s="80">
        <v>6410.1440000000002</v>
      </c>
      <c r="H10" s="80">
        <v>7422.683</v>
      </c>
      <c r="I10" s="80">
        <v>6807.6319999999996</v>
      </c>
      <c r="J10" s="80">
        <v>7296.1149999999998</v>
      </c>
      <c r="K10" s="80">
        <v>7644.6459999999997</v>
      </c>
      <c r="L10" s="80">
        <v>8296.6170000000002</v>
      </c>
      <c r="M10" s="80">
        <v>6706.4480000000003</v>
      </c>
      <c r="N10" s="80">
        <v>7876.8360000000002</v>
      </c>
      <c r="O10" s="80">
        <v>8115.2139999999999</v>
      </c>
      <c r="P10" s="80">
        <v>8707.7080000000005</v>
      </c>
      <c r="Q10" s="80">
        <v>7047.375</v>
      </c>
      <c r="R10" s="80">
        <v>7906.1030000000001</v>
      </c>
      <c r="S10" s="80">
        <v>8401.5759999999991</v>
      </c>
      <c r="T10" s="80">
        <v>9257.9590000000007</v>
      </c>
      <c r="U10" s="80">
        <v>7585.625</v>
      </c>
      <c r="V10" s="80">
        <v>8288.9240000000009</v>
      </c>
      <c r="W10" s="80">
        <v>9416.9969999999994</v>
      </c>
      <c r="X10" s="80">
        <v>10072.971</v>
      </c>
      <c r="Y10" s="80">
        <v>8826.357</v>
      </c>
      <c r="Z10" s="80">
        <v>11246.725</v>
      </c>
      <c r="AA10" s="80">
        <v>11519.056</v>
      </c>
      <c r="AB10" s="80">
        <v>12368.781000000001</v>
      </c>
      <c r="AC10" s="80">
        <v>11884.656999999999</v>
      </c>
      <c r="AD10" s="80">
        <v>13433.434999999999</v>
      </c>
      <c r="AE10" s="80">
        <v>14625.699000000001</v>
      </c>
      <c r="AF10" s="80">
        <v>16855.182000000001</v>
      </c>
      <c r="AG10" s="80">
        <v>16855.182000000001</v>
      </c>
      <c r="AH10" s="80">
        <v>17274.766</v>
      </c>
      <c r="AI10" s="80">
        <v>15347.467000000001</v>
      </c>
      <c r="AJ10" s="80">
        <v>19018.413</v>
      </c>
      <c r="AK10" s="80">
        <v>14836.739</v>
      </c>
    </row>
    <row r="11" spans="2:37">
      <c r="B11" s="79" t="s">
        <v>122</v>
      </c>
      <c r="C11" s="79" t="s">
        <v>67</v>
      </c>
      <c r="D11" s="80">
        <v>110980.40399999999</v>
      </c>
      <c r="E11" s="80">
        <v>106624.228</v>
      </c>
      <c r="F11" s="80">
        <v>112994.588</v>
      </c>
      <c r="G11" s="80">
        <v>122089.636</v>
      </c>
      <c r="H11" s="80">
        <v>134345.288</v>
      </c>
      <c r="I11" s="80">
        <v>136025.073</v>
      </c>
      <c r="J11" s="80">
        <v>133016.41500000001</v>
      </c>
      <c r="K11" s="80">
        <v>133480.47</v>
      </c>
      <c r="L11" s="80">
        <v>136495.242</v>
      </c>
      <c r="M11" s="80">
        <v>161097.01</v>
      </c>
      <c r="N11" s="80">
        <v>160846.549</v>
      </c>
      <c r="O11" s="80">
        <v>187282.87400000001</v>
      </c>
      <c r="P11" s="80">
        <v>188926.351</v>
      </c>
      <c r="Q11" s="80">
        <v>152477.17000000001</v>
      </c>
      <c r="R11" s="80">
        <v>151486.59700000001</v>
      </c>
      <c r="S11" s="80">
        <v>152057.17199999999</v>
      </c>
      <c r="T11" s="80">
        <v>146415.37899999999</v>
      </c>
      <c r="U11" s="80">
        <v>193418.69500000001</v>
      </c>
      <c r="V11" s="80">
        <v>191201.04300000001</v>
      </c>
      <c r="W11" s="80">
        <v>222061.07699999999</v>
      </c>
      <c r="X11" s="80">
        <v>245537.32199999999</v>
      </c>
      <c r="Y11" s="80">
        <v>233244.07199999999</v>
      </c>
      <c r="Z11" s="80" t="e">
        <v>#N/A</v>
      </c>
      <c r="AA11" s="80">
        <v>277302.92300000001</v>
      </c>
      <c r="AB11" s="80">
        <v>133674.223</v>
      </c>
      <c r="AC11" s="80">
        <v>156126.59299999999</v>
      </c>
      <c r="AD11" s="80">
        <v>197832.095</v>
      </c>
      <c r="AE11" s="80">
        <v>175777.08600000001</v>
      </c>
      <c r="AF11" s="80">
        <v>108790.41499999999</v>
      </c>
      <c r="AG11" s="80">
        <v>124414.329</v>
      </c>
      <c r="AH11" s="80">
        <v>154886.22200000001</v>
      </c>
      <c r="AI11" s="80">
        <v>139420.894</v>
      </c>
      <c r="AJ11" s="80">
        <v>123560.182</v>
      </c>
      <c r="AK11" s="80">
        <v>125701.90399999999</v>
      </c>
    </row>
    <row r="12" spans="2:37">
      <c r="B12" s="79" t="s">
        <v>945</v>
      </c>
      <c r="C12" s="79" t="s">
        <v>1024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719.995</v>
      </c>
      <c r="AE12" s="80">
        <v>696.90099999999995</v>
      </c>
      <c r="AF12" s="80">
        <v>690.375</v>
      </c>
      <c r="AG12" s="80">
        <v>503.13099999999997</v>
      </c>
      <c r="AH12" s="80">
        <v>473.03199999999998</v>
      </c>
      <c r="AI12" s="80">
        <v>399.79</v>
      </c>
      <c r="AJ12" s="80">
        <v>282.38099999999997</v>
      </c>
      <c r="AK12" s="80">
        <v>222.33799999999999</v>
      </c>
    </row>
    <row r="13" spans="2:37" ht="15" thickBot="1">
      <c r="B13" s="82" t="s">
        <v>123</v>
      </c>
      <c r="C13" s="236" t="s">
        <v>68</v>
      </c>
      <c r="D13" s="83">
        <v>6603975.7149999999</v>
      </c>
      <c r="E13" s="83">
        <v>6700452.318</v>
      </c>
      <c r="F13" s="83">
        <v>6770037.0049999999</v>
      </c>
      <c r="G13" s="83">
        <v>7114657.7999999998</v>
      </c>
      <c r="H13" s="83">
        <v>7521151.4910000004</v>
      </c>
      <c r="I13" s="83">
        <v>7346671.8969999999</v>
      </c>
      <c r="J13" s="83">
        <v>7400780.8439999996</v>
      </c>
      <c r="K13" s="83">
        <v>7601945.3030000003</v>
      </c>
      <c r="L13" s="83">
        <v>8035492.5070000002</v>
      </c>
      <c r="M13" s="83">
        <v>7969317.5980000002</v>
      </c>
      <c r="N13" s="83">
        <v>8149226.801</v>
      </c>
      <c r="O13" s="83">
        <v>8238182.7560000001</v>
      </c>
      <c r="P13" s="83">
        <v>8437929.1720000003</v>
      </c>
      <c r="Q13" s="83">
        <v>8422436.5399999991</v>
      </c>
      <c r="R13" s="83">
        <v>8743876.7280000001</v>
      </c>
      <c r="S13" s="83">
        <v>8739762.5299999993</v>
      </c>
      <c r="T13" s="83">
        <v>9118439.0610000007</v>
      </c>
      <c r="U13" s="83">
        <v>8981938.8300000001</v>
      </c>
      <c r="V13" s="83">
        <v>9257148.5700000003</v>
      </c>
      <c r="W13" s="83">
        <v>9761946.9470000006</v>
      </c>
      <c r="X13" s="83">
        <v>10474673.853</v>
      </c>
      <c r="Y13" s="83">
        <v>10972910.324999999</v>
      </c>
      <c r="Z13" s="83">
        <v>10511963.831</v>
      </c>
      <c r="AA13" s="83">
        <v>10291645.161</v>
      </c>
      <c r="AB13" s="83">
        <v>10171578.414999999</v>
      </c>
      <c r="AC13" s="83">
        <v>10066628.723999999</v>
      </c>
      <c r="AD13" s="83">
        <v>10491981.884</v>
      </c>
      <c r="AE13" s="83">
        <v>11150258.944</v>
      </c>
      <c r="AF13" s="83">
        <v>11944009.744999999</v>
      </c>
      <c r="AG13" s="83">
        <v>11884847.029999999</v>
      </c>
      <c r="AH13" s="83">
        <v>12517708.353</v>
      </c>
      <c r="AI13" s="83">
        <v>12962628.783</v>
      </c>
      <c r="AJ13" s="83">
        <v>12915124.755999999</v>
      </c>
      <c r="AK13" s="83">
        <v>13586280.295</v>
      </c>
    </row>
    <row r="14" spans="2:37" ht="15" thickTop="1">
      <c r="B14" s="84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</row>
    <row r="15" spans="2:37">
      <c r="B15" s="85" t="s">
        <v>124</v>
      </c>
      <c r="C15" s="237" t="s">
        <v>18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</row>
    <row r="16" spans="2:37">
      <c r="B16" s="79" t="s">
        <v>125</v>
      </c>
      <c r="C16" s="235" t="s">
        <v>69</v>
      </c>
      <c r="D16" s="80">
        <v>376215.75599999999</v>
      </c>
      <c r="E16" s="80">
        <v>372961.13900000002</v>
      </c>
      <c r="F16" s="80">
        <v>377810.20699999999</v>
      </c>
      <c r="G16" s="80">
        <v>435854.342</v>
      </c>
      <c r="H16" s="80">
        <v>383636.777</v>
      </c>
      <c r="I16" s="80">
        <v>452385.41899999999</v>
      </c>
      <c r="J16" s="80">
        <v>452658.49300000002</v>
      </c>
      <c r="K16" s="80">
        <v>517467.18699999998</v>
      </c>
      <c r="L16" s="80">
        <v>518401.99599999998</v>
      </c>
      <c r="M16" s="80">
        <v>516486.28100000002</v>
      </c>
      <c r="N16" s="80">
        <v>512115.45799999998</v>
      </c>
      <c r="O16" s="80">
        <v>525318.772</v>
      </c>
      <c r="P16" s="80">
        <v>540755.66599999997</v>
      </c>
      <c r="Q16" s="80">
        <v>571838.54</v>
      </c>
      <c r="R16" s="80">
        <v>572663.21499999997</v>
      </c>
      <c r="S16" s="80">
        <v>576460.61899999995</v>
      </c>
      <c r="T16" s="80">
        <v>578311.29799999995</v>
      </c>
      <c r="U16" s="80">
        <v>586497.30599999998</v>
      </c>
      <c r="V16" s="80">
        <v>645271.82900000003</v>
      </c>
      <c r="W16" s="80">
        <v>693356.56900000002</v>
      </c>
      <c r="X16" s="80">
        <v>705034.62300000002</v>
      </c>
      <c r="Y16" s="80">
        <v>750595.61800000002</v>
      </c>
      <c r="Z16" s="80" t="e">
        <v>#N/A</v>
      </c>
      <c r="AA16" s="80">
        <v>899821.429</v>
      </c>
      <c r="AB16" s="80">
        <v>869368.25899999996</v>
      </c>
      <c r="AC16" s="80">
        <v>877535.38800000004</v>
      </c>
      <c r="AD16" s="80">
        <v>879011.04200000002</v>
      </c>
      <c r="AE16" s="80">
        <v>884126.78200000001</v>
      </c>
      <c r="AF16" s="80">
        <v>807655.02099999995</v>
      </c>
      <c r="AG16" s="80">
        <v>897871.31799999997</v>
      </c>
      <c r="AH16" s="80">
        <v>870273.44900000002</v>
      </c>
      <c r="AI16" s="80">
        <v>896974.23600000003</v>
      </c>
      <c r="AJ16" s="80">
        <v>897871.31799999997</v>
      </c>
      <c r="AK16" s="80">
        <v>906775.39800000004</v>
      </c>
    </row>
    <row r="17" spans="2:37">
      <c r="B17" s="79" t="s">
        <v>146</v>
      </c>
      <c r="C17" s="235" t="s">
        <v>1025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10455.522999999999</v>
      </c>
      <c r="Y17" s="80">
        <v>9970.8690000000006</v>
      </c>
      <c r="Z17" s="80">
        <v>9555.5010000000002</v>
      </c>
      <c r="AA17" s="80">
        <v>9146.6949999999997</v>
      </c>
      <c r="AB17" s="80">
        <v>7354.5749999999998</v>
      </c>
      <c r="AC17" s="80">
        <v>6906.8639999999996</v>
      </c>
      <c r="AD17" s="80">
        <v>8267.3780000000006</v>
      </c>
      <c r="AE17" s="80">
        <v>8848.4</v>
      </c>
      <c r="AF17" s="80">
        <v>6967.7610000000004</v>
      </c>
      <c r="AG17" s="80">
        <v>5837.2449999999999</v>
      </c>
      <c r="AH17" s="80">
        <v>6633.8289999999997</v>
      </c>
      <c r="AI17" s="80">
        <v>6264.3729999999996</v>
      </c>
      <c r="AJ17" s="80">
        <v>5837.2449999999999</v>
      </c>
      <c r="AK17" s="80">
        <v>13637.412</v>
      </c>
    </row>
    <row r="18" spans="2:37">
      <c r="B18" s="79" t="s">
        <v>126</v>
      </c>
      <c r="C18" s="235" t="s">
        <v>1026</v>
      </c>
      <c r="D18" s="80">
        <v>86444.934999999998</v>
      </c>
      <c r="E18" s="80">
        <v>76864.759999999995</v>
      </c>
      <c r="F18" s="80">
        <v>72530.875</v>
      </c>
      <c r="G18" s="80">
        <v>60628.303999999996</v>
      </c>
      <c r="H18" s="80">
        <v>60204.249000000003</v>
      </c>
      <c r="I18" s="80">
        <v>107977.76300000001</v>
      </c>
      <c r="J18" s="80">
        <v>88987.534</v>
      </c>
      <c r="K18" s="80">
        <v>89453.471999999994</v>
      </c>
      <c r="L18" s="80">
        <v>97425.804000000004</v>
      </c>
      <c r="M18" s="80">
        <v>114377.629</v>
      </c>
      <c r="N18" s="80">
        <v>111368.228</v>
      </c>
      <c r="O18" s="80">
        <v>127495.22</v>
      </c>
      <c r="P18" s="80">
        <v>92843.948000000004</v>
      </c>
      <c r="Q18" s="80">
        <v>142750.72500000001</v>
      </c>
      <c r="R18" s="80">
        <v>105879.738</v>
      </c>
      <c r="S18" s="80">
        <v>107003.22500000001</v>
      </c>
      <c r="T18" s="80">
        <v>92876.873999999996</v>
      </c>
      <c r="U18" s="80">
        <v>172404.68400000001</v>
      </c>
      <c r="V18" s="80">
        <v>122263.159</v>
      </c>
      <c r="W18" s="80">
        <v>100155.149</v>
      </c>
      <c r="X18" s="80">
        <v>22713.258000000002</v>
      </c>
      <c r="Y18" s="80">
        <v>14955.735000000001</v>
      </c>
      <c r="Z18" s="80" t="e">
        <v>#N/A</v>
      </c>
      <c r="AA18" s="80">
        <v>51451.3</v>
      </c>
      <c r="AB18" s="80">
        <v>10733.28</v>
      </c>
      <c r="AC18" s="80">
        <v>20625.439999999999</v>
      </c>
      <c r="AD18" s="80">
        <v>8972.643</v>
      </c>
      <c r="AE18" s="80">
        <v>12185.27</v>
      </c>
      <c r="AF18" s="80">
        <v>2216.1480000000001</v>
      </c>
      <c r="AG18" s="80">
        <v>2280.6849999999999</v>
      </c>
      <c r="AH18" s="80">
        <v>5144.1049999999996</v>
      </c>
      <c r="AI18" s="80">
        <v>5404.8050000000003</v>
      </c>
      <c r="AJ18" s="80">
        <v>5541.8239999999996</v>
      </c>
      <c r="AK18" s="80">
        <v>5676.3040000000001</v>
      </c>
    </row>
    <row r="19" spans="2:37">
      <c r="B19" s="79" t="s">
        <v>124</v>
      </c>
      <c r="C19" s="235" t="s">
        <v>18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</row>
    <row r="20" spans="2:37">
      <c r="B20" s="79" t="s">
        <v>127</v>
      </c>
      <c r="C20" s="235" t="s">
        <v>1027</v>
      </c>
      <c r="D20" s="80">
        <v>0</v>
      </c>
      <c r="E20" s="80">
        <v>4352.326</v>
      </c>
      <c r="F20" s="80">
        <v>0</v>
      </c>
      <c r="G20" s="80">
        <v>2716.9989999999998</v>
      </c>
      <c r="H20" s="80">
        <v>902.55799999999999</v>
      </c>
      <c r="I20" s="80" t="e">
        <v>#N/A</v>
      </c>
      <c r="J20" s="80" t="e">
        <v>#N/A</v>
      </c>
      <c r="K20" s="80" t="e">
        <v>#N/A</v>
      </c>
      <c r="L20" s="80" t="e">
        <v>#N/A</v>
      </c>
      <c r="M20" s="80" t="e">
        <v>#N/A</v>
      </c>
      <c r="N20" s="80" t="e">
        <v>#N/A</v>
      </c>
      <c r="O20" s="80" t="e">
        <v>#N/A</v>
      </c>
      <c r="P20" s="80" t="e">
        <v>#N/A</v>
      </c>
      <c r="Q20" s="80" t="e">
        <v>#N/A</v>
      </c>
      <c r="R20" s="80" t="e">
        <v>#N/A</v>
      </c>
      <c r="S20" s="80" t="e">
        <v>#N/A</v>
      </c>
      <c r="T20" s="80" t="e">
        <v>#N/A</v>
      </c>
      <c r="U20" s="80" t="e">
        <v>#N/A</v>
      </c>
      <c r="V20" s="80" t="e">
        <v>#N/A</v>
      </c>
      <c r="W20" s="80" t="e">
        <v>#N/A</v>
      </c>
      <c r="X20" s="80">
        <v>3412.46</v>
      </c>
      <c r="Y20" s="80" t="e">
        <v>#N/A</v>
      </c>
      <c r="Z20" s="80" t="e">
        <v>#N/A</v>
      </c>
      <c r="AA20" s="80">
        <v>3460.4229999999998</v>
      </c>
      <c r="AB20" s="80">
        <v>0</v>
      </c>
      <c r="AC20" s="80">
        <v>0</v>
      </c>
      <c r="AD20" s="80">
        <v>3581.203</v>
      </c>
      <c r="AE20" s="80">
        <v>3626.8319999999999</v>
      </c>
      <c r="AF20" s="80">
        <v>3735.7240000000002</v>
      </c>
      <c r="AG20" s="80">
        <v>4232.2539999999999</v>
      </c>
      <c r="AH20" s="80">
        <v>3988.2640000000001</v>
      </c>
      <c r="AI20" s="80">
        <v>4129.4639999999999</v>
      </c>
      <c r="AJ20" s="80">
        <v>4232.2539999999999</v>
      </c>
      <c r="AK20" s="80">
        <v>4350.2020000000002</v>
      </c>
    </row>
    <row r="21" spans="2:37">
      <c r="B21" s="79" t="s">
        <v>128</v>
      </c>
      <c r="C21" s="235" t="s">
        <v>1032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</row>
    <row r="22" spans="2:37">
      <c r="B22" s="79" t="s">
        <v>129</v>
      </c>
      <c r="C22" s="235" t="s">
        <v>685</v>
      </c>
      <c r="D22" s="80">
        <v>71172.426999999996</v>
      </c>
      <c r="E22" s="80">
        <v>68180.955000000002</v>
      </c>
      <c r="F22" s="80">
        <v>76667.001999999993</v>
      </c>
      <c r="G22" s="80">
        <v>71908.573000000004</v>
      </c>
      <c r="H22" s="80">
        <v>71277.501000000004</v>
      </c>
      <c r="I22" s="80">
        <v>73780.880999999994</v>
      </c>
      <c r="J22" s="80">
        <v>73985.701000000001</v>
      </c>
      <c r="K22" s="80">
        <v>73857.267999999996</v>
      </c>
      <c r="L22" s="80">
        <v>54464.15</v>
      </c>
      <c r="M22" s="80">
        <v>70708.72</v>
      </c>
      <c r="N22" s="80">
        <v>59885.080999999998</v>
      </c>
      <c r="O22" s="80">
        <v>61635.353000000003</v>
      </c>
      <c r="P22" s="80">
        <v>45297.493999999999</v>
      </c>
      <c r="Q22" s="80">
        <v>61133.593999999997</v>
      </c>
      <c r="R22" s="80">
        <v>7573.134</v>
      </c>
      <c r="S22" s="80">
        <v>570.38140817999999</v>
      </c>
      <c r="T22" s="80">
        <v>697.39200000000005</v>
      </c>
      <c r="U22" s="80">
        <v>491.702</v>
      </c>
      <c r="V22" s="80">
        <v>481.50799999999998</v>
      </c>
      <c r="W22" s="80">
        <v>460.42899999999997</v>
      </c>
      <c r="X22" s="80">
        <v>791.35699999999997</v>
      </c>
      <c r="Y22" s="80">
        <v>588.41899999999998</v>
      </c>
      <c r="Z22" s="80">
        <v>210.03399999999999</v>
      </c>
      <c r="AA22" s="80">
        <v>178.42</v>
      </c>
      <c r="AB22" s="80">
        <v>803.274</v>
      </c>
      <c r="AC22" s="80">
        <v>582.14400000000001</v>
      </c>
      <c r="AD22" s="80">
        <v>516.29700000000003</v>
      </c>
      <c r="AE22" s="80">
        <v>500.315</v>
      </c>
      <c r="AF22" s="80">
        <v>1011.028</v>
      </c>
      <c r="AG22" s="80">
        <v>976.274</v>
      </c>
      <c r="AH22" s="80">
        <v>807.79100000000005</v>
      </c>
      <c r="AI22" s="80">
        <v>688.45100000000002</v>
      </c>
      <c r="AJ22" s="80">
        <v>791.74599999999998</v>
      </c>
      <c r="AK22" s="80">
        <v>723.58299999999997</v>
      </c>
    </row>
    <row r="23" spans="2:37">
      <c r="B23" s="79" t="s">
        <v>130</v>
      </c>
      <c r="C23" s="235" t="s">
        <v>1033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</row>
    <row r="24" spans="2:37">
      <c r="B24" s="81" t="s">
        <v>131</v>
      </c>
      <c r="C24" s="235" t="s">
        <v>711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80">
        <v>0</v>
      </c>
      <c r="AI24" s="80">
        <v>0</v>
      </c>
      <c r="AJ24" s="80">
        <v>0</v>
      </c>
      <c r="AK24" s="80">
        <v>0</v>
      </c>
    </row>
    <row r="25" spans="2:37">
      <c r="B25" s="86" t="s">
        <v>132</v>
      </c>
      <c r="C25" s="86" t="s">
        <v>70</v>
      </c>
      <c r="D25" s="87">
        <v>533833.11800000002</v>
      </c>
      <c r="E25" s="87">
        <v>518006.85399999999</v>
      </c>
      <c r="F25" s="87">
        <v>527008.08400000003</v>
      </c>
      <c r="G25" s="87">
        <v>568391.21900000004</v>
      </c>
      <c r="H25" s="87">
        <v>516021.08500000002</v>
      </c>
      <c r="I25" s="87">
        <v>635066.255</v>
      </c>
      <c r="J25" s="87">
        <v>616575.80900000001</v>
      </c>
      <c r="K25" s="87">
        <v>681741.79799999995</v>
      </c>
      <c r="L25" s="87">
        <v>671591.10100000002</v>
      </c>
      <c r="M25" s="87">
        <v>702895.54500000004</v>
      </c>
      <c r="N25" s="87">
        <v>684849.36199999996</v>
      </c>
      <c r="O25" s="87">
        <v>716273.42500000005</v>
      </c>
      <c r="P25" s="87">
        <v>680845.38</v>
      </c>
      <c r="Q25" s="87">
        <v>778877.53500000003</v>
      </c>
      <c r="R25" s="87">
        <v>689334.277</v>
      </c>
      <c r="S25" s="87">
        <v>687317.78</v>
      </c>
      <c r="T25" s="87">
        <v>675208.326</v>
      </c>
      <c r="U25" s="87">
        <v>762716.44700000004</v>
      </c>
      <c r="V25" s="87">
        <v>771379.94099999999</v>
      </c>
      <c r="W25" s="87">
        <v>797353.098</v>
      </c>
      <c r="X25" s="87">
        <v>742407.22100000002</v>
      </c>
      <c r="Y25" s="87">
        <v>779557.75899999996</v>
      </c>
      <c r="Z25" s="87">
        <v>869100.69400000002</v>
      </c>
      <c r="AA25" s="87">
        <v>964058.26699999999</v>
      </c>
      <c r="AB25" s="87">
        <v>888259.38800000004</v>
      </c>
      <c r="AC25" s="87">
        <v>905649.83600000001</v>
      </c>
      <c r="AD25" s="87">
        <v>900348.56299999997</v>
      </c>
      <c r="AE25" s="87">
        <v>909287.59900000005</v>
      </c>
      <c r="AF25" s="87">
        <v>821585.68200000003</v>
      </c>
      <c r="AG25" s="87">
        <v>795656.31200000003</v>
      </c>
      <c r="AH25" s="87">
        <v>886847.43799999997</v>
      </c>
      <c r="AI25" s="87">
        <v>913461.32900000003</v>
      </c>
      <c r="AJ25" s="87">
        <v>914274.38699999999</v>
      </c>
      <c r="AK25" s="87">
        <v>931162.89899999998</v>
      </c>
    </row>
    <row r="26" spans="2:37" ht="15" thickBot="1">
      <c r="B26" s="88" t="s">
        <v>133</v>
      </c>
      <c r="C26" s="88" t="s">
        <v>71</v>
      </c>
      <c r="D26" s="83">
        <v>7137808.8329999996</v>
      </c>
      <c r="E26" s="83">
        <v>7218459.1720000003</v>
      </c>
      <c r="F26" s="83">
        <v>7297045.0889999997</v>
      </c>
      <c r="G26" s="83">
        <v>7683049.0190000003</v>
      </c>
      <c r="H26" s="83">
        <v>8037172.5760000004</v>
      </c>
      <c r="I26" s="83">
        <v>7981738.1519999998</v>
      </c>
      <c r="J26" s="83">
        <v>8017356.6529999999</v>
      </c>
      <c r="K26" s="83">
        <v>8283687.1009999998</v>
      </c>
      <c r="L26" s="83">
        <v>8707083.6079999991</v>
      </c>
      <c r="M26" s="83">
        <v>8672213.1429999992</v>
      </c>
      <c r="N26" s="83">
        <v>8834076.1630000006</v>
      </c>
      <c r="O26" s="83">
        <v>8954456.1809999999</v>
      </c>
      <c r="P26" s="83">
        <v>9118774.5519999992</v>
      </c>
      <c r="Q26" s="83">
        <v>9201314.0749999993</v>
      </c>
      <c r="R26" s="83">
        <v>9433211.0050000008</v>
      </c>
      <c r="S26" s="83">
        <v>9427080.3100000005</v>
      </c>
      <c r="T26" s="83">
        <v>9793647.3870000001</v>
      </c>
      <c r="U26" s="83">
        <v>9744655.2770000007</v>
      </c>
      <c r="V26" s="83">
        <v>10028528.511</v>
      </c>
      <c r="W26" s="83">
        <v>10559300.045</v>
      </c>
      <c r="X26" s="83">
        <v>11217081.073999999</v>
      </c>
      <c r="Y26" s="83">
        <v>11752468.084000001</v>
      </c>
      <c r="Z26" s="83">
        <v>11381064.525</v>
      </c>
      <c r="AA26" s="83">
        <v>11255703.427999999</v>
      </c>
      <c r="AB26" s="83">
        <v>11059837.802999999</v>
      </c>
      <c r="AC26" s="83">
        <v>10972278.560000001</v>
      </c>
      <c r="AD26" s="83">
        <v>11392330.447000001</v>
      </c>
      <c r="AE26" s="83">
        <v>12059546.543</v>
      </c>
      <c r="AF26" s="83">
        <v>12765595.426999999</v>
      </c>
      <c r="AG26" s="83">
        <v>12680503.342</v>
      </c>
      <c r="AH26" s="83">
        <v>13404555.790999999</v>
      </c>
      <c r="AI26" s="83">
        <v>13876090.112</v>
      </c>
      <c r="AJ26" s="83">
        <v>13829399.142999999</v>
      </c>
      <c r="AK26" s="83">
        <v>14517443.194</v>
      </c>
    </row>
    <row r="27" spans="2:37" ht="15" thickTop="1"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</row>
    <row r="28" spans="2:37">
      <c r="B28" s="76" t="s">
        <v>134</v>
      </c>
      <c r="C28" s="238" t="s">
        <v>712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</row>
    <row r="29" spans="2:37">
      <c r="B29" s="89" t="s">
        <v>135</v>
      </c>
      <c r="C29" s="239" t="s">
        <v>1028</v>
      </c>
      <c r="D29" s="80">
        <v>297320.60800000001</v>
      </c>
      <c r="E29" s="80">
        <v>297756.804</v>
      </c>
      <c r="F29" s="80">
        <v>299516.37199999997</v>
      </c>
      <c r="G29" s="80">
        <v>302406.33100000001</v>
      </c>
      <c r="H29" s="80">
        <v>302406.33100000001</v>
      </c>
      <c r="I29" s="80">
        <v>302406.33100000001</v>
      </c>
      <c r="J29" s="80">
        <v>302406.33100000001</v>
      </c>
      <c r="K29" s="80">
        <v>302406.33100000001</v>
      </c>
      <c r="L29" s="80">
        <v>302406.33100000001</v>
      </c>
      <c r="M29" s="80">
        <v>302406.33100000001</v>
      </c>
      <c r="N29" s="80">
        <v>335616.076</v>
      </c>
      <c r="O29" s="80">
        <v>429040.36</v>
      </c>
      <c r="P29" s="80">
        <v>429040.36</v>
      </c>
      <c r="Q29" s="80">
        <v>431784.19099999999</v>
      </c>
      <c r="R29" s="80">
        <v>431784.19</v>
      </c>
      <c r="S29" s="80">
        <v>431784.19</v>
      </c>
      <c r="T29" s="80">
        <v>431784.19</v>
      </c>
      <c r="U29" s="80">
        <v>431676.08299999998</v>
      </c>
      <c r="V29" s="80">
        <v>431676.08299999998</v>
      </c>
      <c r="W29" s="80">
        <v>435616.07400000002</v>
      </c>
      <c r="X29" s="80">
        <v>432124.05</v>
      </c>
      <c r="Y29" s="80">
        <v>432124.05</v>
      </c>
      <c r="Z29" s="80">
        <v>432124.05</v>
      </c>
      <c r="AA29" s="80">
        <v>483683.02299999999</v>
      </c>
      <c r="AB29" s="80">
        <v>487690.56599999999</v>
      </c>
      <c r="AC29" s="80">
        <v>487697.10399999999</v>
      </c>
      <c r="AD29" s="80">
        <v>487697.74400000001</v>
      </c>
      <c r="AE29" s="80">
        <v>487697.79599999997</v>
      </c>
      <c r="AF29" s="80">
        <v>487697.79599999997</v>
      </c>
      <c r="AG29" s="80">
        <v>487697.79599999997</v>
      </c>
      <c r="AH29" s="80">
        <v>487697.79599999997</v>
      </c>
      <c r="AI29" s="80">
        <v>487697.79599999997</v>
      </c>
      <c r="AJ29" s="80">
        <v>487697.79599999997</v>
      </c>
      <c r="AK29" s="80">
        <v>487697.79599999997</v>
      </c>
    </row>
    <row r="30" spans="2:37">
      <c r="B30" s="89" t="s">
        <v>136</v>
      </c>
      <c r="C30" s="239" t="s">
        <v>73</v>
      </c>
      <c r="D30" s="80">
        <v>213370.52</v>
      </c>
      <c r="E30" s="80">
        <v>226302.948</v>
      </c>
      <c r="F30" s="80">
        <v>235146.33600000001</v>
      </c>
      <c r="G30" s="80">
        <v>239855.978</v>
      </c>
      <c r="H30" s="80">
        <v>247362.58300000001</v>
      </c>
      <c r="I30" s="80">
        <v>268051.20600000001</v>
      </c>
      <c r="J30" s="80">
        <v>267258.978</v>
      </c>
      <c r="K30" s="80">
        <v>276970.26400000002</v>
      </c>
      <c r="L30" s="80">
        <v>278548.18300000002</v>
      </c>
      <c r="M30" s="80">
        <v>290586.935</v>
      </c>
      <c r="N30" s="80">
        <v>294069.16399999999</v>
      </c>
      <c r="O30" s="80">
        <v>306486.02100000001</v>
      </c>
      <c r="P30" s="80">
        <v>311415.141</v>
      </c>
      <c r="Q30" s="80">
        <v>327635.424</v>
      </c>
      <c r="R30" s="80">
        <v>326286.04599999997</v>
      </c>
      <c r="S30" s="80">
        <v>340332.00300000003</v>
      </c>
      <c r="T30" s="80">
        <v>353947.64899999998</v>
      </c>
      <c r="U30" s="80">
        <v>358569.64799999999</v>
      </c>
      <c r="V30" s="80">
        <v>362013.76899999997</v>
      </c>
      <c r="W30" s="80">
        <v>374396.723</v>
      </c>
      <c r="X30" s="80">
        <v>377665.89899999998</v>
      </c>
      <c r="Y30" s="80">
        <v>383122.91200000001</v>
      </c>
      <c r="Z30" s="80">
        <v>379392.245</v>
      </c>
      <c r="AA30" s="80">
        <v>400668.28200000001</v>
      </c>
      <c r="AB30" s="80">
        <v>399604.98100000003</v>
      </c>
      <c r="AC30" s="80">
        <v>416553.78899999999</v>
      </c>
      <c r="AD30" s="80">
        <v>423101.158</v>
      </c>
      <c r="AE30" s="80">
        <v>441974.94199999998</v>
      </c>
      <c r="AF30" s="80">
        <v>446730.80599999998</v>
      </c>
      <c r="AG30" s="80">
        <v>467457.929</v>
      </c>
      <c r="AH30" s="80">
        <v>461939.93300000002</v>
      </c>
      <c r="AI30" s="80">
        <v>485272.20299999998</v>
      </c>
      <c r="AJ30" s="80">
        <v>519650.63</v>
      </c>
      <c r="AK30" s="80">
        <v>559695.21299999999</v>
      </c>
    </row>
    <row r="31" spans="2:37">
      <c r="B31" s="89" t="s">
        <v>137</v>
      </c>
      <c r="C31" s="89" t="s">
        <v>1035</v>
      </c>
      <c r="D31" s="80">
        <v>33218.563000000002</v>
      </c>
      <c r="E31" s="80">
        <v>33218.563000000002</v>
      </c>
      <c r="F31" s="80">
        <v>33218.563000000002</v>
      </c>
      <c r="G31" s="80">
        <v>33218.563000000002</v>
      </c>
      <c r="H31" s="80">
        <v>33209.745000000003</v>
      </c>
      <c r="I31" s="80">
        <v>33209.745000000003</v>
      </c>
      <c r="J31" s="80">
        <v>33209.745000000003</v>
      </c>
      <c r="K31" s="80">
        <v>33209.745000000003</v>
      </c>
      <c r="L31" s="80">
        <v>33209.745000000003</v>
      </c>
      <c r="M31" s="80">
        <v>33209.745000000003</v>
      </c>
      <c r="N31" s="80">
        <v>0</v>
      </c>
      <c r="O31" s="80">
        <v>0</v>
      </c>
      <c r="P31" s="80">
        <v>0</v>
      </c>
      <c r="Q31" s="80">
        <v>610.72699999999998</v>
      </c>
      <c r="R31" s="80">
        <v>610.72699999999998</v>
      </c>
      <c r="S31" s="80">
        <v>610.72699999999998</v>
      </c>
      <c r="T31" s="80">
        <v>610.72699999999998</v>
      </c>
      <c r="U31" s="80">
        <v>718.83399999999995</v>
      </c>
      <c r="V31" s="80">
        <v>718.83399999999995</v>
      </c>
      <c r="W31" s="80">
        <v>-3221.1559999999999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</row>
    <row r="32" spans="2:37" outlineLevel="1">
      <c r="B32" s="89" t="s">
        <v>138</v>
      </c>
      <c r="C32" s="239" t="s">
        <v>1029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-731.31299999999999</v>
      </c>
      <c r="AF32" s="80">
        <v>-4636.8649999999998</v>
      </c>
      <c r="AG32" s="80">
        <v>-5735.0039999999999</v>
      </c>
      <c r="AH32" s="80">
        <v>-5735.0039999999999</v>
      </c>
      <c r="AI32" s="80">
        <v>-5735.0039999999999</v>
      </c>
      <c r="AJ32" s="80">
        <v>-5735.0039999999999</v>
      </c>
      <c r="AK32" s="80">
        <v>-5735.0039999999999</v>
      </c>
    </row>
    <row r="33" spans="2:37" outlineLevel="1">
      <c r="B33" s="89" t="s">
        <v>139</v>
      </c>
      <c r="C33" s="89" t="s">
        <v>1034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</row>
    <row r="34" spans="2:37">
      <c r="B34" s="90" t="s">
        <v>140</v>
      </c>
      <c r="C34" s="240" t="s">
        <v>74</v>
      </c>
      <c r="D34" s="80">
        <v>-21191.769</v>
      </c>
      <c r="E34" s="80">
        <v>-22549.646000000001</v>
      </c>
      <c r="F34" s="80">
        <v>-25065.379000000001</v>
      </c>
      <c r="G34" s="80">
        <v>-31053.382000000001</v>
      </c>
      <c r="H34" s="80">
        <v>-31325.673999999999</v>
      </c>
      <c r="I34" s="80">
        <v>-26278.691999999999</v>
      </c>
      <c r="J34" s="80">
        <v>-24546.087</v>
      </c>
      <c r="K34" s="80">
        <v>-23386.49</v>
      </c>
      <c r="L34" s="80">
        <v>-28536.383999999998</v>
      </c>
      <c r="M34" s="80">
        <v>-29336.717000000001</v>
      </c>
      <c r="N34" s="80">
        <v>-28403.920999999998</v>
      </c>
      <c r="O34" s="80">
        <v>-30210.99</v>
      </c>
      <c r="P34" s="80">
        <v>-35545.42</v>
      </c>
      <c r="Q34" s="80">
        <v>-48560.699000000001</v>
      </c>
      <c r="R34" s="80">
        <v>-53066.466</v>
      </c>
      <c r="S34" s="80">
        <v>-58791.417000000001</v>
      </c>
      <c r="T34" s="80">
        <v>-57847.245999999999</v>
      </c>
      <c r="U34" s="80">
        <v>-43496.79</v>
      </c>
      <c r="V34" s="80">
        <v>-37912.843000000001</v>
      </c>
      <c r="W34" s="80">
        <v>-62714.336000000003</v>
      </c>
      <c r="X34" s="80">
        <v>-40943.154000000002</v>
      </c>
      <c r="Y34" s="80">
        <v>-56558.98</v>
      </c>
      <c r="Z34" s="80">
        <v>-48621.18</v>
      </c>
      <c r="AA34" s="80">
        <v>-50971.81</v>
      </c>
      <c r="AB34" s="80">
        <v>-51775.936999999998</v>
      </c>
      <c r="AC34" s="80">
        <v>-57939.112000000001</v>
      </c>
      <c r="AD34" s="80">
        <v>-69765.676000000007</v>
      </c>
      <c r="AE34" s="80">
        <v>-87897.941000000006</v>
      </c>
      <c r="AF34" s="80">
        <v>-93029.709000000003</v>
      </c>
      <c r="AG34" s="80">
        <v>-93394.44</v>
      </c>
      <c r="AH34" s="80">
        <v>-91155.56</v>
      </c>
      <c r="AI34" s="80">
        <v>-99639.71</v>
      </c>
      <c r="AJ34" s="80">
        <v>-90166.376999999993</v>
      </c>
      <c r="AK34" s="80">
        <v>-97095.959000000003</v>
      </c>
    </row>
    <row r="35" spans="2:37" ht="29">
      <c r="B35" s="91" t="s">
        <v>141</v>
      </c>
      <c r="C35" s="241" t="s">
        <v>1030</v>
      </c>
      <c r="D35" s="92">
        <v>522717.92200000002</v>
      </c>
      <c r="E35" s="92">
        <v>534728.66899999999</v>
      </c>
      <c r="F35" s="92">
        <v>542815.89199999999</v>
      </c>
      <c r="G35" s="92">
        <v>544427.49</v>
      </c>
      <c r="H35" s="92">
        <v>551652.98499999999</v>
      </c>
      <c r="I35" s="92">
        <v>577388.59</v>
      </c>
      <c r="J35" s="92">
        <v>578328.96699999995</v>
      </c>
      <c r="K35" s="92">
        <v>589199.85</v>
      </c>
      <c r="L35" s="92">
        <v>585627.875</v>
      </c>
      <c r="M35" s="92">
        <v>596866.29399999999</v>
      </c>
      <c r="N35" s="92">
        <v>601281.31900000002</v>
      </c>
      <c r="O35" s="92">
        <v>705315.39099999995</v>
      </c>
      <c r="P35" s="92">
        <v>704910.08100000001</v>
      </c>
      <c r="Q35" s="92">
        <v>711469.64300000004</v>
      </c>
      <c r="R35" s="92">
        <v>705614.49699999997</v>
      </c>
      <c r="S35" s="92">
        <v>713935.50300000003</v>
      </c>
      <c r="T35" s="92">
        <v>728495.32</v>
      </c>
      <c r="U35" s="92">
        <v>747467.77500000002</v>
      </c>
      <c r="V35" s="92">
        <v>756495.84299999999</v>
      </c>
      <c r="W35" s="92">
        <v>744077.30500000005</v>
      </c>
      <c r="X35" s="92">
        <v>768846.79500000004</v>
      </c>
      <c r="Y35" s="92">
        <v>758687.98199999996</v>
      </c>
      <c r="Z35" s="92">
        <v>762895.11499999999</v>
      </c>
      <c r="AA35" s="92">
        <v>833379.495</v>
      </c>
      <c r="AB35" s="92">
        <v>835519.61</v>
      </c>
      <c r="AC35" s="92">
        <v>846311.78099999996</v>
      </c>
      <c r="AD35" s="92">
        <v>841033.22600000002</v>
      </c>
      <c r="AE35" s="92">
        <v>841043.48400000005</v>
      </c>
      <c r="AF35" s="92">
        <v>836762.02800000005</v>
      </c>
      <c r="AG35" s="92">
        <v>856026.28099999996</v>
      </c>
      <c r="AH35" s="92">
        <v>852747.16500000004</v>
      </c>
      <c r="AI35" s="92">
        <v>867595.28500000003</v>
      </c>
      <c r="AJ35" s="92">
        <v>911447.04500000004</v>
      </c>
      <c r="AK35" s="92">
        <v>944562.04599999997</v>
      </c>
    </row>
    <row r="36" spans="2:37">
      <c r="B36" s="90" t="s">
        <v>142</v>
      </c>
      <c r="C36" s="240" t="s">
        <v>1031</v>
      </c>
      <c r="D36" s="80">
        <v>8316.8070000000007</v>
      </c>
      <c r="E36" s="80">
        <v>8452.4570000000003</v>
      </c>
      <c r="F36" s="80">
        <v>9257.3700000000008</v>
      </c>
      <c r="G36" s="80">
        <v>15865.016</v>
      </c>
      <c r="H36" s="80">
        <v>19624.260999999999</v>
      </c>
      <c r="I36" s="80">
        <v>18929.083999999999</v>
      </c>
      <c r="J36" s="80">
        <v>20749.741000000002</v>
      </c>
      <c r="K36" s="80">
        <v>20558.398000000001</v>
      </c>
      <c r="L36" s="80">
        <v>20087.328000000001</v>
      </c>
      <c r="M36" s="80">
        <v>19860.778999999999</v>
      </c>
      <c r="N36" s="80">
        <v>19247.609</v>
      </c>
      <c r="O36" s="80">
        <v>19013.168000000001</v>
      </c>
      <c r="P36" s="80">
        <v>17616.080000000002</v>
      </c>
      <c r="Q36" s="80">
        <v>18800.148000000001</v>
      </c>
      <c r="R36" s="80">
        <v>18027.885999999999</v>
      </c>
      <c r="S36" s="80">
        <v>17851.717000000001</v>
      </c>
      <c r="T36" s="80">
        <v>20545.022000000001</v>
      </c>
      <c r="U36" s="80">
        <v>27034.973999999998</v>
      </c>
      <c r="V36" s="80">
        <v>23036.383999999998</v>
      </c>
      <c r="W36" s="80">
        <v>23520.125</v>
      </c>
      <c r="X36" s="80">
        <v>27960.347000000002</v>
      </c>
      <c r="Y36" s="80">
        <v>11778.865</v>
      </c>
      <c r="Z36" s="80">
        <v>28825.513999999999</v>
      </c>
      <c r="AA36" s="80">
        <v>28828.028999999999</v>
      </c>
      <c r="AB36" s="80">
        <v>26224.705000000002</v>
      </c>
      <c r="AC36" s="80">
        <v>26575.317999999999</v>
      </c>
      <c r="AD36" s="80">
        <v>26067.883999999998</v>
      </c>
      <c r="AE36" s="80">
        <v>26854.03</v>
      </c>
      <c r="AF36" s="80">
        <v>29279.717000000001</v>
      </c>
      <c r="AG36" s="80">
        <v>28333.68</v>
      </c>
      <c r="AH36" s="80">
        <v>30078.661</v>
      </c>
      <c r="AI36" s="80">
        <v>28530.741999999998</v>
      </c>
      <c r="AJ36" s="80">
        <v>31965.353999999999</v>
      </c>
      <c r="AK36" s="80">
        <v>28141.897000000001</v>
      </c>
    </row>
    <row r="37" spans="2:37">
      <c r="B37" s="93" t="s">
        <v>143</v>
      </c>
      <c r="C37" s="242" t="s">
        <v>713</v>
      </c>
      <c r="D37" s="87">
        <v>531034.72900000005</v>
      </c>
      <c r="E37" s="87">
        <v>543181.12600000005</v>
      </c>
      <c r="F37" s="87">
        <v>552073.26199999999</v>
      </c>
      <c r="G37" s="87">
        <v>560292.50600000005</v>
      </c>
      <c r="H37" s="87">
        <v>571277.24600000004</v>
      </c>
      <c r="I37" s="87">
        <v>596317.674</v>
      </c>
      <c r="J37" s="87">
        <v>599078.70799999998</v>
      </c>
      <c r="K37" s="87">
        <v>609758.24800000002</v>
      </c>
      <c r="L37" s="87">
        <v>605715.20299999998</v>
      </c>
      <c r="M37" s="87">
        <v>616727.07299999997</v>
      </c>
      <c r="N37" s="87">
        <v>620528.92799999996</v>
      </c>
      <c r="O37" s="87">
        <v>724328.55900000001</v>
      </c>
      <c r="P37" s="87">
        <v>722526.16099999996</v>
      </c>
      <c r="Q37" s="87">
        <v>730269.79099999997</v>
      </c>
      <c r="R37" s="87">
        <v>723642.38300000003</v>
      </c>
      <c r="S37" s="87">
        <v>731787.22</v>
      </c>
      <c r="T37" s="87">
        <v>749040.34199999995</v>
      </c>
      <c r="U37" s="87">
        <v>774502.74899999995</v>
      </c>
      <c r="V37" s="87">
        <v>779532.22699999996</v>
      </c>
      <c r="W37" s="87">
        <v>767597.43</v>
      </c>
      <c r="X37" s="87">
        <v>796807.14199999999</v>
      </c>
      <c r="Y37" s="87">
        <v>770466.84699999995</v>
      </c>
      <c r="Z37" s="87">
        <v>791720.62899999996</v>
      </c>
      <c r="AA37" s="87">
        <v>862207.52399999998</v>
      </c>
      <c r="AB37" s="87">
        <v>861744.31499999994</v>
      </c>
      <c r="AC37" s="87">
        <v>872887.09900000005</v>
      </c>
      <c r="AD37" s="87">
        <v>867101.11</v>
      </c>
      <c r="AE37" s="87">
        <v>867897.51399999997</v>
      </c>
      <c r="AF37" s="87">
        <v>866041.745</v>
      </c>
      <c r="AG37" s="87">
        <v>884359.96100000001</v>
      </c>
      <c r="AH37" s="87">
        <v>882825.826</v>
      </c>
      <c r="AI37" s="87">
        <v>896126.027</v>
      </c>
      <c r="AJ37" s="87">
        <v>943412.39899999998</v>
      </c>
      <c r="AK37" s="87">
        <v>972703.94299999997</v>
      </c>
    </row>
    <row r="38" spans="2:37" ht="15" thickBot="1">
      <c r="B38" s="94" t="s">
        <v>144</v>
      </c>
      <c r="C38" s="243" t="s">
        <v>714</v>
      </c>
      <c r="D38" s="83">
        <v>7668843.5619999999</v>
      </c>
      <c r="E38" s="83">
        <v>7761640.2980000004</v>
      </c>
      <c r="F38" s="83">
        <v>7849118.3509999998</v>
      </c>
      <c r="G38" s="83">
        <v>8243341.5250000004</v>
      </c>
      <c r="H38" s="83">
        <v>8608449.8220000006</v>
      </c>
      <c r="I38" s="83">
        <v>8578055.8259999994</v>
      </c>
      <c r="J38" s="83">
        <v>8616435.3609999996</v>
      </c>
      <c r="K38" s="83">
        <v>8893445.3489999995</v>
      </c>
      <c r="L38" s="83">
        <v>9312798.8110000007</v>
      </c>
      <c r="M38" s="83">
        <v>9288940.216</v>
      </c>
      <c r="N38" s="83">
        <v>9454605.091</v>
      </c>
      <c r="O38" s="83">
        <v>9678784.7400000002</v>
      </c>
      <c r="P38" s="83">
        <v>9841300.7129999995</v>
      </c>
      <c r="Q38" s="83">
        <v>9931583.8660000004</v>
      </c>
      <c r="R38" s="83">
        <v>10156853.388</v>
      </c>
      <c r="S38" s="83">
        <v>10158867.529999999</v>
      </c>
      <c r="T38" s="83">
        <v>10542687.729</v>
      </c>
      <c r="U38" s="83">
        <v>10519158.026000001</v>
      </c>
      <c r="V38" s="83">
        <v>10808060.738</v>
      </c>
      <c r="W38" s="83">
        <v>11326897.475</v>
      </c>
      <c r="X38" s="83">
        <v>12013888.216</v>
      </c>
      <c r="Y38" s="83">
        <v>12522934.931</v>
      </c>
      <c r="Z38" s="83">
        <v>12172785.153999999</v>
      </c>
      <c r="AA38" s="83">
        <v>12117910.952</v>
      </c>
      <c r="AB38" s="83">
        <v>11921582.118000001</v>
      </c>
      <c r="AC38" s="83">
        <v>11845165.659</v>
      </c>
      <c r="AD38" s="83">
        <v>12259431.557</v>
      </c>
      <c r="AE38" s="83">
        <v>12927444.057</v>
      </c>
      <c r="AF38" s="83">
        <v>13631637.172</v>
      </c>
      <c r="AG38" s="83">
        <v>13564863.302999999</v>
      </c>
      <c r="AH38" s="83">
        <v>14287381.617000001</v>
      </c>
      <c r="AI38" s="83">
        <v>14772216.139</v>
      </c>
      <c r="AJ38" s="83">
        <v>14772811.541999999</v>
      </c>
      <c r="AK38" s="83">
        <v>15490147.137</v>
      </c>
    </row>
    <row r="39" spans="2:37" ht="15" thickTop="1"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</sheetData>
  <mergeCells count="34">
    <mergeCell ref="AD1:AD2"/>
    <mergeCell ref="AC1:AC2"/>
    <mergeCell ref="AB1:AB2"/>
    <mergeCell ref="M1:M2"/>
    <mergeCell ref="L1:L2"/>
    <mergeCell ref="W1:W2"/>
    <mergeCell ref="D1:D2"/>
    <mergeCell ref="E1:E2"/>
    <mergeCell ref="F1:F2"/>
    <mergeCell ref="G1:G2"/>
    <mergeCell ref="H1:H2"/>
    <mergeCell ref="I1:I2"/>
    <mergeCell ref="J1:J2"/>
    <mergeCell ref="K1:K2"/>
    <mergeCell ref="AA1:AA2"/>
    <mergeCell ref="Z1:Z2"/>
    <mergeCell ref="Y1:Y2"/>
    <mergeCell ref="X1:X2"/>
    <mergeCell ref="AK1:AK2"/>
    <mergeCell ref="AJ1:AJ2"/>
    <mergeCell ref="AI1:AI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AG1:AG2"/>
    <mergeCell ref="AH1:AH2"/>
    <mergeCell ref="AF1:AF2"/>
    <mergeCell ref="AE1:AE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DCB4-95E1-4C30-A084-4479FC52AD31}">
  <sheetPr codeName="Sheet18">
    <tabColor rgb="FF002060"/>
  </sheetPr>
  <dimension ref="B1:AK31"/>
  <sheetViews>
    <sheetView showGridLines="0" topLeftCell="B18" workbookViewId="0">
      <selection activeCell="AK3" sqref="AK3"/>
    </sheetView>
  </sheetViews>
  <sheetFormatPr baseColWidth="10" defaultColWidth="8.81640625" defaultRowHeight="14.5"/>
  <cols>
    <col min="2" max="2" width="36.54296875" bestFit="1" customWidth="1"/>
    <col min="3" max="3" width="63.453125" customWidth="1"/>
    <col min="4" max="31" width="12.81640625" hidden="1" customWidth="1"/>
    <col min="32" max="35" width="12.08984375" hidden="1" customWidth="1"/>
    <col min="36" max="37" width="12.08984375" customWidth="1"/>
  </cols>
  <sheetData>
    <row r="1" spans="2:37" ht="14.5" customHeight="1">
      <c r="B1" s="245" t="s">
        <v>1078</v>
      </c>
      <c r="C1" s="245" t="s">
        <v>1036</v>
      </c>
      <c r="D1" s="247">
        <v>42004</v>
      </c>
      <c r="E1" s="247">
        <v>42094</v>
      </c>
      <c r="F1" s="247">
        <v>42185</v>
      </c>
      <c r="G1" s="247">
        <v>42277</v>
      </c>
      <c r="H1" s="247">
        <v>42369</v>
      </c>
      <c r="I1" s="247">
        <v>42460</v>
      </c>
      <c r="J1" s="247">
        <v>42551</v>
      </c>
      <c r="K1" s="246">
        <v>42643</v>
      </c>
      <c r="L1" s="247">
        <v>42735</v>
      </c>
      <c r="M1" s="246">
        <v>42825</v>
      </c>
      <c r="N1" s="246">
        <v>42916</v>
      </c>
      <c r="O1" s="246">
        <v>43008</v>
      </c>
      <c r="P1" s="247">
        <v>43100</v>
      </c>
      <c r="Q1" s="246">
        <v>43190</v>
      </c>
      <c r="R1" s="246">
        <v>43281</v>
      </c>
      <c r="S1" s="246">
        <v>43373</v>
      </c>
      <c r="T1" s="246">
        <v>43465</v>
      </c>
      <c r="U1" s="246">
        <v>43555</v>
      </c>
      <c r="V1" s="246">
        <v>43646</v>
      </c>
      <c r="W1" s="246">
        <v>43738</v>
      </c>
      <c r="X1" s="246">
        <v>43830</v>
      </c>
      <c r="Y1" s="246">
        <v>43921</v>
      </c>
      <c r="Z1" s="246">
        <v>44012</v>
      </c>
      <c r="AA1" s="246">
        <v>44104</v>
      </c>
      <c r="AB1" s="246">
        <v>44196</v>
      </c>
      <c r="AC1" s="246">
        <v>44286</v>
      </c>
      <c r="AD1" s="246">
        <v>44377</v>
      </c>
      <c r="AE1" s="246">
        <v>44469</v>
      </c>
      <c r="AF1" s="246">
        <v>44561</v>
      </c>
      <c r="AG1" s="246">
        <v>44651</v>
      </c>
      <c r="AH1" s="246">
        <v>44742</v>
      </c>
      <c r="AI1" s="246">
        <v>44834</v>
      </c>
      <c r="AJ1" s="246">
        <v>44926</v>
      </c>
      <c r="AK1" s="246">
        <v>45107</v>
      </c>
    </row>
    <row r="2" spans="2:37" ht="14.5" customHeight="1">
      <c r="B2" s="245"/>
      <c r="C2" s="245"/>
      <c r="D2" s="247"/>
      <c r="E2" s="247"/>
      <c r="F2" s="247"/>
      <c r="G2" s="247"/>
      <c r="H2" s="247"/>
      <c r="I2" s="247"/>
      <c r="J2" s="247"/>
      <c r="K2" s="246"/>
      <c r="L2" s="247"/>
      <c r="M2" s="246"/>
      <c r="N2" s="246"/>
      <c r="O2" s="246"/>
      <c r="P2" s="247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</row>
    <row r="3" spans="2:37" s="19" customFormat="1">
      <c r="B3" s="58" t="s">
        <v>394</v>
      </c>
      <c r="C3" s="58" t="s">
        <v>20</v>
      </c>
      <c r="D3" s="59">
        <v>808421.89500000002</v>
      </c>
      <c r="E3" s="59">
        <v>172740.26500000001</v>
      </c>
      <c r="F3" s="59">
        <v>409523.152</v>
      </c>
      <c r="G3" s="59">
        <v>613502.196</v>
      </c>
      <c r="H3" s="59">
        <v>848632.93</v>
      </c>
      <c r="I3" s="59">
        <v>224296.82699999999</v>
      </c>
      <c r="J3" s="59">
        <v>457087.95400000003</v>
      </c>
      <c r="K3" s="59">
        <v>741264.598</v>
      </c>
      <c r="L3" s="59">
        <v>1026689.822</v>
      </c>
      <c r="M3" s="59">
        <v>287796.54599999997</v>
      </c>
      <c r="N3" s="59">
        <v>590224.10199999996</v>
      </c>
      <c r="O3" s="59">
        <v>880172.32700000005</v>
      </c>
      <c r="P3" s="59">
        <v>1177767.8570000001</v>
      </c>
      <c r="Q3" s="59">
        <v>267156.91899999999</v>
      </c>
      <c r="R3" s="59">
        <v>555519.96400000004</v>
      </c>
      <c r="S3" s="59">
        <v>804181.02500000002</v>
      </c>
      <c r="T3" s="59">
        <v>1024138.401</v>
      </c>
      <c r="U3" s="59">
        <v>262200.18400000001</v>
      </c>
      <c r="V3" s="59">
        <v>566898.08400000003</v>
      </c>
      <c r="W3" s="59">
        <v>847843.07700000005</v>
      </c>
      <c r="X3" s="59">
        <v>1155866.5970000001</v>
      </c>
      <c r="Y3" s="59">
        <v>298417.565</v>
      </c>
      <c r="Z3" s="59">
        <v>497913.853</v>
      </c>
      <c r="AA3" s="59">
        <v>774710.25600000005</v>
      </c>
      <c r="AB3" s="59">
        <v>1090772.598</v>
      </c>
      <c r="AC3" s="59">
        <v>307255.78899999999</v>
      </c>
      <c r="AD3" s="59">
        <v>623839.946</v>
      </c>
      <c r="AE3" s="59">
        <v>971647.24199999997</v>
      </c>
      <c r="AF3" s="59">
        <v>1734469.6680000001</v>
      </c>
      <c r="AG3" s="59">
        <v>434969.26400000002</v>
      </c>
      <c r="AH3" s="59">
        <v>1242968.0090000001</v>
      </c>
      <c r="AI3" s="59">
        <v>2023476.7649999999</v>
      </c>
      <c r="AJ3" s="59">
        <v>2622108.3369999998</v>
      </c>
      <c r="AK3" s="59">
        <v>1331619.2290000001</v>
      </c>
    </row>
    <row r="4" spans="2:37" s="19" customFormat="1">
      <c r="B4" s="60" t="s">
        <v>395</v>
      </c>
      <c r="C4" s="60" t="s">
        <v>21</v>
      </c>
      <c r="D4" s="61">
        <v>-556117.44099999999</v>
      </c>
      <c r="E4" s="61">
        <v>-106576.386</v>
      </c>
      <c r="F4" s="61">
        <v>-262039.94399999999</v>
      </c>
      <c r="G4" s="61">
        <v>-419034.47399999999</v>
      </c>
      <c r="H4" s="61">
        <v>-585491.59900000005</v>
      </c>
      <c r="I4" s="61">
        <v>-142964.49299999999</v>
      </c>
      <c r="J4" s="61">
        <v>-296934.80300000001</v>
      </c>
      <c r="K4" s="61">
        <v>-494512.29599999997</v>
      </c>
      <c r="L4" s="61">
        <v>-700948.97900000005</v>
      </c>
      <c r="M4" s="61">
        <v>-203123.685</v>
      </c>
      <c r="N4" s="61">
        <v>-416358.103</v>
      </c>
      <c r="O4" s="61">
        <v>-625807.24399999995</v>
      </c>
      <c r="P4" s="61">
        <v>-839570.92700000003</v>
      </c>
      <c r="Q4" s="61">
        <v>-181567.36300000001</v>
      </c>
      <c r="R4" s="61">
        <v>-388878.59700000001</v>
      </c>
      <c r="S4" s="61">
        <v>-550876.34900000005</v>
      </c>
      <c r="T4" s="61">
        <v>-673104.80099999998</v>
      </c>
      <c r="U4" s="61">
        <v>-165741.21</v>
      </c>
      <c r="V4" s="61">
        <v>-364828.92</v>
      </c>
      <c r="W4" s="61">
        <v>-560775.12800000003</v>
      </c>
      <c r="X4" s="61">
        <v>-774866.33</v>
      </c>
      <c r="Y4" s="61">
        <v>-215692.61799999999</v>
      </c>
      <c r="Z4" s="61">
        <v>-340652.41700000002</v>
      </c>
      <c r="AA4" s="61">
        <v>-506407.29100000003</v>
      </c>
      <c r="AB4" s="61">
        <v>-738040.96400000004</v>
      </c>
      <c r="AC4" s="61">
        <v>-214182.61499999999</v>
      </c>
      <c r="AD4" s="61">
        <v>-444689.788</v>
      </c>
      <c r="AE4" s="61">
        <v>-692824.549</v>
      </c>
      <c r="AF4" s="61">
        <v>-1359022.5460000001</v>
      </c>
      <c r="AG4" s="61">
        <v>-329483.777</v>
      </c>
      <c r="AH4" s="61">
        <v>-1002199.327</v>
      </c>
      <c r="AI4" s="61">
        <v>-1649471.2339999999</v>
      </c>
      <c r="AJ4" s="61">
        <v>-2113652.2799999998</v>
      </c>
      <c r="AK4" s="61">
        <v>-1033097.276</v>
      </c>
    </row>
    <row r="5" spans="2:37" s="19" customFormat="1">
      <c r="B5" s="62" t="s">
        <v>396</v>
      </c>
      <c r="C5" s="62" t="s">
        <v>22</v>
      </c>
      <c r="D5" s="63">
        <v>252304.454</v>
      </c>
      <c r="E5" s="63">
        <v>66163.879000000001</v>
      </c>
      <c r="F5" s="63">
        <v>147483.20800000001</v>
      </c>
      <c r="G5" s="63">
        <v>194467.72200000001</v>
      </c>
      <c r="H5" s="63">
        <v>263141.33100000001</v>
      </c>
      <c r="I5" s="63">
        <v>81332.334000000003</v>
      </c>
      <c r="J5" s="63">
        <v>160153.15100000001</v>
      </c>
      <c r="K5" s="63">
        <v>246752.302</v>
      </c>
      <c r="L5" s="63">
        <v>325740.84299999999</v>
      </c>
      <c r="M5" s="63">
        <v>84672.861000000004</v>
      </c>
      <c r="N5" s="63">
        <v>173865.99900000001</v>
      </c>
      <c r="O5" s="63">
        <v>254365.08300000001</v>
      </c>
      <c r="P5" s="63">
        <v>338196.93</v>
      </c>
      <c r="Q5" s="63">
        <v>85589.555999999997</v>
      </c>
      <c r="R5" s="63">
        <v>166641.367</v>
      </c>
      <c r="S5" s="63">
        <v>253304.67600000001</v>
      </c>
      <c r="T5" s="63">
        <v>351033.59999999998</v>
      </c>
      <c r="U5" s="63">
        <v>96458.974000000002</v>
      </c>
      <c r="V5" s="63">
        <v>202069.16399999999</v>
      </c>
      <c r="W5" s="63">
        <v>287067.94900000002</v>
      </c>
      <c r="X5" s="63">
        <v>381000.26699999999</v>
      </c>
      <c r="Y5" s="63">
        <v>82724.947</v>
      </c>
      <c r="Z5" s="63">
        <v>157261.43599999999</v>
      </c>
      <c r="AA5" s="63">
        <v>268302.96500000003</v>
      </c>
      <c r="AB5" s="63">
        <v>352731.63400000002</v>
      </c>
      <c r="AC5" s="63">
        <v>93073.173999999999</v>
      </c>
      <c r="AD5" s="63">
        <v>179150.158</v>
      </c>
      <c r="AE5" s="63">
        <v>278822.69300000003</v>
      </c>
      <c r="AF5" s="63">
        <v>375447.12199999997</v>
      </c>
      <c r="AG5" s="63">
        <v>105485.48699999999</v>
      </c>
      <c r="AH5" s="63">
        <v>240768.682</v>
      </c>
      <c r="AI5" s="63">
        <v>374005.53100000002</v>
      </c>
      <c r="AJ5" s="63">
        <v>508456.05699999997</v>
      </c>
      <c r="AK5" s="63">
        <v>298521.95299999998</v>
      </c>
    </row>
    <row r="6" spans="2:37" s="19" customFormat="1" ht="43.5">
      <c r="B6" s="58" t="s">
        <v>1079</v>
      </c>
      <c r="C6" s="58" t="s">
        <v>1051</v>
      </c>
      <c r="D6" s="64">
        <v>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v>0</v>
      </c>
      <c r="O6" s="64">
        <v>0</v>
      </c>
      <c r="P6" s="64">
        <v>0</v>
      </c>
      <c r="Q6" s="64">
        <v>0</v>
      </c>
      <c r="R6" s="64">
        <v>0</v>
      </c>
      <c r="S6" s="64">
        <v>0</v>
      </c>
      <c r="T6" s="64">
        <v>0</v>
      </c>
      <c r="U6" s="64">
        <v>0</v>
      </c>
      <c r="V6" s="64">
        <v>0</v>
      </c>
      <c r="W6" s="64">
        <v>0</v>
      </c>
      <c r="X6" s="64">
        <v>0</v>
      </c>
      <c r="Y6" s="64">
        <v>0</v>
      </c>
      <c r="Z6" s="64">
        <v>0</v>
      </c>
      <c r="AA6" s="64">
        <v>0</v>
      </c>
      <c r="AB6" s="64">
        <v>0</v>
      </c>
      <c r="AC6" s="64">
        <v>0</v>
      </c>
      <c r="AD6" s="64">
        <v>0</v>
      </c>
      <c r="AE6" s="64">
        <v>0</v>
      </c>
      <c r="AF6" s="64">
        <v>0</v>
      </c>
      <c r="AG6" s="64">
        <v>0</v>
      </c>
      <c r="AH6" s="64">
        <v>0</v>
      </c>
      <c r="AI6" s="64">
        <v>0</v>
      </c>
      <c r="AJ6" s="64">
        <v>0</v>
      </c>
      <c r="AK6" s="64">
        <v>0</v>
      </c>
    </row>
    <row r="7" spans="2:37" s="19" customFormat="1" ht="43.5">
      <c r="B7" s="58" t="s">
        <v>1080</v>
      </c>
      <c r="C7" s="58" t="s">
        <v>1052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0</v>
      </c>
      <c r="U7" s="64">
        <v>0</v>
      </c>
      <c r="V7" s="64">
        <v>0</v>
      </c>
      <c r="W7" s="64">
        <v>0</v>
      </c>
      <c r="X7" s="64">
        <v>0</v>
      </c>
      <c r="Y7" s="64">
        <v>0</v>
      </c>
      <c r="Z7" s="64">
        <v>0</v>
      </c>
      <c r="AA7" s="64">
        <v>0</v>
      </c>
      <c r="AB7" s="64">
        <v>0</v>
      </c>
      <c r="AC7" s="64">
        <v>0</v>
      </c>
      <c r="AD7" s="64">
        <v>0</v>
      </c>
      <c r="AE7" s="64">
        <v>0</v>
      </c>
      <c r="AF7" s="64">
        <v>0</v>
      </c>
      <c r="AG7" s="64">
        <v>0</v>
      </c>
      <c r="AH7" s="64">
        <v>0</v>
      </c>
      <c r="AI7" s="64">
        <v>0</v>
      </c>
      <c r="AJ7" s="64">
        <v>0</v>
      </c>
      <c r="AK7" s="64">
        <v>0</v>
      </c>
    </row>
    <row r="8" spans="2:37" s="19" customFormat="1">
      <c r="B8" s="58" t="s">
        <v>397</v>
      </c>
      <c r="C8" s="58" t="s">
        <v>11</v>
      </c>
      <c r="D8" s="64">
        <v>1789.674</v>
      </c>
      <c r="E8" s="64">
        <v>636.10599999999999</v>
      </c>
      <c r="F8" s="64">
        <v>1529.1479999999999</v>
      </c>
      <c r="G8" s="64">
        <v>1486.511</v>
      </c>
      <c r="H8" s="64">
        <v>2142.3710000000001</v>
      </c>
      <c r="I8" s="64">
        <v>241.821</v>
      </c>
      <c r="J8" s="64">
        <v>1285.066</v>
      </c>
      <c r="K8" s="64">
        <v>1909.598</v>
      </c>
      <c r="L8" s="64">
        <v>2776.7849999999999</v>
      </c>
      <c r="M8" s="64">
        <v>357.38099999999997</v>
      </c>
      <c r="N8" s="64">
        <v>1000.575</v>
      </c>
      <c r="O8" s="64">
        <v>2554.3449999999998</v>
      </c>
      <c r="P8" s="64">
        <v>4252.2619999999997</v>
      </c>
      <c r="Q8" s="64">
        <v>991.63900000000001</v>
      </c>
      <c r="R8" s="64">
        <v>2977.2249999999999</v>
      </c>
      <c r="S8" s="64">
        <v>4813.9219999999996</v>
      </c>
      <c r="T8" s="64">
        <v>4684.7479999999996</v>
      </c>
      <c r="U8" s="64">
        <v>782.42499999999995</v>
      </c>
      <c r="V8" s="64">
        <v>2081.2539999999999</v>
      </c>
      <c r="W8" s="64">
        <v>2391.652</v>
      </c>
      <c r="X8" s="64">
        <v>2994.8829999999998</v>
      </c>
      <c r="Y8" s="64">
        <v>380.35199999999998</v>
      </c>
      <c r="Z8" s="64">
        <v>777.52099999999996</v>
      </c>
      <c r="AA8" s="64">
        <v>873.34199999999998</v>
      </c>
      <c r="AB8" s="64">
        <v>1165.5509999999999</v>
      </c>
      <c r="AC8" s="64">
        <v>280.19299999999998</v>
      </c>
      <c r="AD8" s="64">
        <v>1065.9190000000001</v>
      </c>
      <c r="AE8" s="64">
        <v>1307.248</v>
      </c>
      <c r="AF8" s="64">
        <v>1987.32</v>
      </c>
      <c r="AG8" s="64">
        <v>572.54600000000005</v>
      </c>
      <c r="AH8" s="64">
        <v>974.46600000000001</v>
      </c>
      <c r="AI8" s="64">
        <v>1469.394</v>
      </c>
      <c r="AJ8" s="64">
        <v>4156.5559999999996</v>
      </c>
      <c r="AK8" s="64">
        <v>1575.6980000000001</v>
      </c>
    </row>
    <row r="9" spans="2:37" s="19" customFormat="1">
      <c r="B9" s="58" t="s">
        <v>1081</v>
      </c>
      <c r="C9" s="58" t="s">
        <v>1053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 t="e">
        <v>#REF!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  <c r="AI9" s="64">
        <v>0</v>
      </c>
      <c r="AJ9" s="64">
        <v>0</v>
      </c>
      <c r="AK9" s="64">
        <v>1</v>
      </c>
    </row>
    <row r="10" spans="2:37" s="19" customFormat="1">
      <c r="B10" s="58" t="s">
        <v>398</v>
      </c>
      <c r="C10" s="58" t="s">
        <v>23</v>
      </c>
      <c r="D10" s="59">
        <v>-153775.35</v>
      </c>
      <c r="E10" s="59">
        <v>-43963.497000000003</v>
      </c>
      <c r="F10" s="59">
        <v>-87597.258000000002</v>
      </c>
      <c r="G10" s="59">
        <v>-130118.91800000001</v>
      </c>
      <c r="H10" s="59">
        <v>-179333.49600000001</v>
      </c>
      <c r="I10" s="59">
        <v>-49335.849000000002</v>
      </c>
      <c r="J10" s="59">
        <v>-100804.33500000001</v>
      </c>
      <c r="K10" s="59">
        <v>-154904.071</v>
      </c>
      <c r="L10" s="59">
        <v>-219682.46</v>
      </c>
      <c r="M10" s="59">
        <v>-55150.423000000003</v>
      </c>
      <c r="N10" s="59">
        <v>-111161.242</v>
      </c>
      <c r="O10" s="59">
        <v>-164257.50200000001</v>
      </c>
      <c r="P10" s="59">
        <v>-215482.80900000001</v>
      </c>
      <c r="Q10" s="59">
        <v>-54970.357000000004</v>
      </c>
      <c r="R10" s="59">
        <v>-116577.659</v>
      </c>
      <c r="S10" s="59">
        <v>-167177.48000000001</v>
      </c>
      <c r="T10" s="59">
        <v>-216961.503</v>
      </c>
      <c r="U10" s="59">
        <v>-57324.748</v>
      </c>
      <c r="V10" s="59">
        <v>-132938.155</v>
      </c>
      <c r="W10" s="59">
        <v>-182169.03899999999</v>
      </c>
      <c r="X10" s="59">
        <v>-247037.035</v>
      </c>
      <c r="Y10" s="59">
        <v>-67841.668999999994</v>
      </c>
      <c r="Z10" s="59">
        <v>-127826.849</v>
      </c>
      <c r="AA10" s="59">
        <v>-189218.40700000001</v>
      </c>
      <c r="AB10" s="59">
        <v>-243361.81599999999</v>
      </c>
      <c r="AC10" s="59">
        <v>-55153.904999999999</v>
      </c>
      <c r="AD10" s="59">
        <v>-115185.495</v>
      </c>
      <c r="AE10" s="59">
        <v>-169964.598</v>
      </c>
      <c r="AF10" s="59">
        <v>-234496.31700000001</v>
      </c>
      <c r="AG10" s="59">
        <v>-67402.063999999998</v>
      </c>
      <c r="AH10" s="59">
        <v>-134042.40599999999</v>
      </c>
      <c r="AI10" s="59">
        <v>-203430.728</v>
      </c>
      <c r="AJ10" s="59">
        <v>-288119.223</v>
      </c>
      <c r="AK10" s="59">
        <v>-150091.93299999999</v>
      </c>
    </row>
    <row r="11" spans="2:37" s="19" customFormat="1">
      <c r="B11" s="58" t="s">
        <v>399</v>
      </c>
      <c r="C11" s="58" t="s">
        <v>1037</v>
      </c>
      <c r="D11" s="59">
        <v>-16077.44</v>
      </c>
      <c r="E11" s="59">
        <v>-1930.124</v>
      </c>
      <c r="F11" s="59">
        <v>-4441.143</v>
      </c>
      <c r="G11" s="59">
        <v>-6012.4440000000004</v>
      </c>
      <c r="H11" s="59">
        <v>-15337.457</v>
      </c>
      <c r="I11" s="59">
        <v>-1010.559</v>
      </c>
      <c r="J11" s="59">
        <v>-12543.982</v>
      </c>
      <c r="K11" s="59">
        <v>-20737.178</v>
      </c>
      <c r="L11" s="59">
        <v>-27593.645</v>
      </c>
      <c r="M11" s="59">
        <v>-2567.672</v>
      </c>
      <c r="N11" s="59">
        <v>-5184.6229999999996</v>
      </c>
      <c r="O11" s="59">
        <v>-6781.7479999999996</v>
      </c>
      <c r="P11" s="59">
        <v>-8560.5159999999996</v>
      </c>
      <c r="Q11" s="59">
        <v>-1297.9580000000001</v>
      </c>
      <c r="R11" s="59">
        <v>-3089.777</v>
      </c>
      <c r="S11" s="59">
        <v>-4527.33</v>
      </c>
      <c r="T11" s="59">
        <v>-7565.2790000000005</v>
      </c>
      <c r="U11" s="59">
        <v>-2905.2939999999999</v>
      </c>
      <c r="V11" s="59">
        <v>-5506.4290000000001</v>
      </c>
      <c r="W11" s="59">
        <v>-11643.939</v>
      </c>
      <c r="X11" s="59">
        <v>-15046.773999999999</v>
      </c>
      <c r="Y11" s="59">
        <v>-5034.1450000000004</v>
      </c>
      <c r="Z11" s="59">
        <v>-7145.9549999999999</v>
      </c>
      <c r="AA11" s="59">
        <v>-8994.3160000000007</v>
      </c>
      <c r="AB11" s="59">
        <v>-11848.65</v>
      </c>
      <c r="AC11" s="59">
        <v>-1974.723</v>
      </c>
      <c r="AD11" s="59">
        <v>-3880.0920000000001</v>
      </c>
      <c r="AE11" s="59">
        <v>-5619.2030000000004</v>
      </c>
      <c r="AF11" s="59">
        <v>-9548.9969999999994</v>
      </c>
      <c r="AG11" s="59">
        <v>-6127.8710000000001</v>
      </c>
      <c r="AH11" s="59">
        <v>-9430.4850000000006</v>
      </c>
      <c r="AI11" s="59">
        <v>-13344.728999999999</v>
      </c>
      <c r="AJ11" s="59">
        <v>-17662.491000000002</v>
      </c>
      <c r="AK11" s="59">
        <v>-17742.88</v>
      </c>
    </row>
    <row r="12" spans="2:37" s="19" customFormat="1">
      <c r="B12" s="58" t="s">
        <v>532</v>
      </c>
      <c r="C12" s="58" t="s">
        <v>35</v>
      </c>
      <c r="D12" s="59">
        <v>5575.8729999999996</v>
      </c>
      <c r="E12" s="59">
        <v>804.90099999999995</v>
      </c>
      <c r="F12" s="59">
        <v>3807.712</v>
      </c>
      <c r="G12" s="59">
        <v>4304.0540000000001</v>
      </c>
      <c r="H12" s="59">
        <v>10004.698</v>
      </c>
      <c r="I12" s="59">
        <v>538.678</v>
      </c>
      <c r="J12" s="59">
        <v>1199.1579999999999</v>
      </c>
      <c r="K12" s="59">
        <v>2213.4679999999998</v>
      </c>
      <c r="L12" s="59">
        <v>3013.6480000000001</v>
      </c>
      <c r="M12" s="59">
        <v>804.61199999999997</v>
      </c>
      <c r="N12" s="59">
        <v>1939.2719999999999</v>
      </c>
      <c r="O12" s="59">
        <v>4514.0770000000002</v>
      </c>
      <c r="P12" s="59">
        <v>5457.4539999999997</v>
      </c>
      <c r="Q12" s="59">
        <v>394.72</v>
      </c>
      <c r="R12" s="59">
        <v>540.70100000000002</v>
      </c>
      <c r="S12" s="59">
        <v>1135.606</v>
      </c>
      <c r="T12" s="59">
        <v>1742.07</v>
      </c>
      <c r="U12" s="59">
        <v>280.58800000000002</v>
      </c>
      <c r="V12" s="59">
        <v>1389.741</v>
      </c>
      <c r="W12" s="59">
        <v>394.54599999999999</v>
      </c>
      <c r="X12" s="59">
        <v>2530.9810000000002</v>
      </c>
      <c r="Y12" s="59">
        <v>745.55100000000004</v>
      </c>
      <c r="Z12" s="59">
        <v>1036.55</v>
      </c>
      <c r="AA12" s="59">
        <v>1171.412</v>
      </c>
      <c r="AB12" s="59">
        <v>1040.143</v>
      </c>
      <c r="AC12" s="59">
        <v>221.351</v>
      </c>
      <c r="AD12" s="59">
        <v>637.88099999999997</v>
      </c>
      <c r="AE12" s="59">
        <v>1191.913</v>
      </c>
      <c r="AF12" s="59">
        <v>1726.797</v>
      </c>
      <c r="AG12" s="59">
        <v>384.33300000000003</v>
      </c>
      <c r="AH12" s="59">
        <v>551.05100000000004</v>
      </c>
      <c r="AI12" s="59">
        <v>1116.7850000000001</v>
      </c>
      <c r="AJ12" s="59">
        <v>1838.3630000000001</v>
      </c>
      <c r="AK12" s="59">
        <v>856.69899999999996</v>
      </c>
    </row>
    <row r="13" spans="2:37" s="19" customFormat="1">
      <c r="B13" s="58" t="s">
        <v>1082</v>
      </c>
      <c r="C13" s="58" t="s">
        <v>1038</v>
      </c>
      <c r="D13" s="65">
        <v>84.42</v>
      </c>
      <c r="E13" s="65">
        <v>0</v>
      </c>
      <c r="F13" s="65">
        <v>0</v>
      </c>
      <c r="G13" s="65">
        <v>0</v>
      </c>
      <c r="H13" s="65">
        <v>0</v>
      </c>
      <c r="I13" s="65">
        <v>3.8370000000000002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3.875</v>
      </c>
      <c r="R13" s="65">
        <v>0</v>
      </c>
      <c r="S13" s="65">
        <v>0</v>
      </c>
      <c r="T13" s="65">
        <v>12.974</v>
      </c>
      <c r="U13" s="65">
        <v>3.802</v>
      </c>
      <c r="V13" s="65">
        <v>0</v>
      </c>
      <c r="W13" s="65">
        <v>76.599000000000004</v>
      </c>
      <c r="X13" s="65">
        <v>258.464</v>
      </c>
      <c r="Y13" s="65">
        <v>343.02300000000002</v>
      </c>
      <c r="Z13" s="65">
        <v>231.46199999999999</v>
      </c>
      <c r="AA13" s="65">
        <v>402.43400000000003</v>
      </c>
      <c r="AB13" s="65">
        <v>531.10500000000002</v>
      </c>
      <c r="AC13" s="65">
        <v>300.30399999999997</v>
      </c>
      <c r="AD13" s="65">
        <v>263.44200000000001</v>
      </c>
      <c r="AE13" s="65">
        <v>288.959</v>
      </c>
      <c r="AF13" s="65">
        <v>583.60699999999997</v>
      </c>
      <c r="AG13" s="65">
        <v>586.87400000000002</v>
      </c>
      <c r="AH13" s="65">
        <v>2433.8249999999998</v>
      </c>
      <c r="AI13" s="65">
        <v>4812.3720000000003</v>
      </c>
      <c r="AJ13" s="65">
        <v>6752.6679999999997</v>
      </c>
      <c r="AK13" s="65">
        <v>4796.5410000000002</v>
      </c>
    </row>
    <row r="14" spans="2:37" s="19" customFormat="1">
      <c r="B14" s="58" t="s">
        <v>400</v>
      </c>
      <c r="C14" s="58" t="s">
        <v>25</v>
      </c>
      <c r="D14" s="65">
        <v>-12729.181</v>
      </c>
      <c r="E14" s="65">
        <v>-3331.154</v>
      </c>
      <c r="F14" s="65">
        <v>-6757.2709999999997</v>
      </c>
      <c r="G14" s="65">
        <v>-9751.0750000000007</v>
      </c>
      <c r="H14" s="65">
        <v>-13138.607</v>
      </c>
      <c r="I14" s="65">
        <v>-3215.0230000000001</v>
      </c>
      <c r="J14" s="65">
        <v>-6329.4650000000001</v>
      </c>
      <c r="K14" s="65">
        <v>-10043.290000000001</v>
      </c>
      <c r="L14" s="65">
        <v>-13473.438</v>
      </c>
      <c r="M14" s="65">
        <v>-3134.3519999999999</v>
      </c>
      <c r="N14" s="65">
        <v>-6647.2790000000005</v>
      </c>
      <c r="O14" s="65">
        <v>-10121.117</v>
      </c>
      <c r="P14" s="65">
        <v>-13110.218999999999</v>
      </c>
      <c r="Q14" s="65">
        <v>-3175.6709999999998</v>
      </c>
      <c r="R14" s="65">
        <v>-6320.9809999999998</v>
      </c>
      <c r="S14" s="65">
        <v>-10565.93</v>
      </c>
      <c r="T14" s="65">
        <v>-14836.550999999999</v>
      </c>
      <c r="U14" s="65">
        <v>-3589.1370000000002</v>
      </c>
      <c r="V14" s="65">
        <v>-6958.9939999999997</v>
      </c>
      <c r="W14" s="65">
        <v>-10565.246999999999</v>
      </c>
      <c r="X14" s="65">
        <v>-14260.084999999999</v>
      </c>
      <c r="Y14" s="65">
        <v>-3797.1849999999999</v>
      </c>
      <c r="Z14" s="65">
        <v>-7065.7389999999996</v>
      </c>
      <c r="AA14" s="65">
        <v>-10812.834000000001</v>
      </c>
      <c r="AB14" s="65">
        <v>-14465.194</v>
      </c>
      <c r="AC14" s="65">
        <v>-3196.232</v>
      </c>
      <c r="AD14" s="65">
        <v>-6969.4030000000002</v>
      </c>
      <c r="AE14" s="65">
        <v>-10958.689</v>
      </c>
      <c r="AF14" s="65">
        <v>-14547.995000000001</v>
      </c>
      <c r="AG14" s="65">
        <v>-4588.5609999999997</v>
      </c>
      <c r="AH14" s="65">
        <v>-9426.9079999999994</v>
      </c>
      <c r="AI14" s="65">
        <v>-14091.314</v>
      </c>
      <c r="AJ14" s="65">
        <v>-18412.400000000001</v>
      </c>
      <c r="AK14" s="65">
        <v>-9624.9789999999994</v>
      </c>
    </row>
    <row r="15" spans="2:37" s="19" customFormat="1" ht="58">
      <c r="B15" s="58" t="s">
        <v>1083</v>
      </c>
      <c r="C15" s="58" t="s">
        <v>40</v>
      </c>
      <c r="D15" s="65">
        <v>3115.5079999999998</v>
      </c>
      <c r="E15" s="65">
        <v>171.67400000000001</v>
      </c>
      <c r="F15" s="65">
        <v>293.279</v>
      </c>
      <c r="G15" s="65">
        <v>616.15</v>
      </c>
      <c r="H15" s="65">
        <v>691.94</v>
      </c>
      <c r="I15" s="65">
        <v>18758.511999999999</v>
      </c>
      <c r="J15" s="65">
        <v>19278.866999999998</v>
      </c>
      <c r="K15" s="65">
        <v>19320.773000000001</v>
      </c>
      <c r="L15" s="65">
        <v>18834.645</v>
      </c>
      <c r="M15" s="65">
        <v>51.610999999999997</v>
      </c>
      <c r="N15" s="65">
        <v>-36.459000000000003</v>
      </c>
      <c r="O15" s="65">
        <v>-105.437</v>
      </c>
      <c r="P15" s="65">
        <v>-379.108</v>
      </c>
      <c r="Q15" s="65">
        <v>108.583</v>
      </c>
      <c r="R15" s="65">
        <v>5.3719999999999999</v>
      </c>
      <c r="S15" s="65">
        <v>1030.8430000000001</v>
      </c>
      <c r="T15" s="65">
        <v>-1775.2349999999999</v>
      </c>
      <c r="U15" s="65">
        <v>-34.591999999999999</v>
      </c>
      <c r="V15" s="65">
        <v>-129.08000000000001</v>
      </c>
      <c r="W15" s="65">
        <v>595.62400000000002</v>
      </c>
      <c r="X15" s="65">
        <v>922.27300000000002</v>
      </c>
      <c r="Y15" s="65">
        <v>-84.564999999999998</v>
      </c>
      <c r="Z15" s="65">
        <v>-127.048</v>
      </c>
      <c r="AA15" s="65">
        <v>-73.912999999999997</v>
      </c>
      <c r="AB15" s="65">
        <v>-88.772999999999996</v>
      </c>
      <c r="AC15" s="65">
        <v>-64.790999999999997</v>
      </c>
      <c r="AD15" s="65">
        <v>-168.428</v>
      </c>
      <c r="AE15" s="65">
        <v>-292.625</v>
      </c>
      <c r="AF15" s="65">
        <v>781.303</v>
      </c>
      <c r="AG15" s="65">
        <v>-363.99799999999999</v>
      </c>
      <c r="AH15" s="65">
        <v>-771.91300000000001</v>
      </c>
      <c r="AI15" s="65">
        <v>-585.79200000000003</v>
      </c>
      <c r="AJ15" s="65">
        <v>1000.496</v>
      </c>
      <c r="AK15" s="65">
        <v>-282.77</v>
      </c>
    </row>
    <row r="16" spans="2:37" s="19" customFormat="1">
      <c r="B16" s="58" t="s">
        <v>401</v>
      </c>
      <c r="C16" s="58" t="s">
        <v>1039</v>
      </c>
      <c r="D16" s="65">
        <v>12906.415000000001</v>
      </c>
      <c r="E16" s="65">
        <v>1919.15</v>
      </c>
      <c r="F16" s="65">
        <v>4497.5479999999998</v>
      </c>
      <c r="G16" s="65">
        <v>20534.546999999999</v>
      </c>
      <c r="H16" s="65">
        <v>24443.302</v>
      </c>
      <c r="I16" s="65">
        <v>-14787.898999999999</v>
      </c>
      <c r="J16" s="65">
        <v>-14487.468999999999</v>
      </c>
      <c r="K16" s="65">
        <v>-17468.382000000001</v>
      </c>
      <c r="L16" s="65">
        <v>-9110.2250000000004</v>
      </c>
      <c r="M16" s="65">
        <v>-244.929</v>
      </c>
      <c r="N16" s="65">
        <v>-1018.482</v>
      </c>
      <c r="O16" s="65">
        <v>-3296.5369999999998</v>
      </c>
      <c r="P16" s="65">
        <v>-4925.7250000000004</v>
      </c>
      <c r="Q16" s="65">
        <v>4325.3109999999997</v>
      </c>
      <c r="R16" s="65">
        <v>7559.8239999999996</v>
      </c>
      <c r="S16" s="65">
        <v>4544.8720000000003</v>
      </c>
      <c r="T16" s="65">
        <v>1221.557</v>
      </c>
      <c r="U16" s="65">
        <v>-183.739</v>
      </c>
      <c r="V16" s="65">
        <v>1977.617</v>
      </c>
      <c r="W16" s="65">
        <v>4455.0360000000001</v>
      </c>
      <c r="X16" s="65">
        <v>11712.241</v>
      </c>
      <c r="Y16" s="65">
        <v>4526.9059999999999</v>
      </c>
      <c r="Z16" s="65">
        <v>2582.4029999999998</v>
      </c>
      <c r="AA16" s="65">
        <v>-2041.106</v>
      </c>
      <c r="AB16" s="65">
        <v>2978.7020000000002</v>
      </c>
      <c r="AC16" s="65">
        <v>769.33199999999999</v>
      </c>
      <c r="AD16" s="65">
        <v>1059.1569999999999</v>
      </c>
      <c r="AE16" s="65">
        <v>-3193.4639999999999</v>
      </c>
      <c r="AF16" s="65">
        <v>1039.135</v>
      </c>
      <c r="AG16" s="65">
        <v>7345.2820000000002</v>
      </c>
      <c r="AH16" s="65">
        <v>5280.4930000000004</v>
      </c>
      <c r="AI16" s="65">
        <v>1259.0619999999999</v>
      </c>
      <c r="AJ16" s="65">
        <v>-1573.9839999999999</v>
      </c>
      <c r="AK16" s="65">
        <v>1620.1669999999999</v>
      </c>
    </row>
    <row r="17" spans="2:37" s="19" customFormat="1">
      <c r="B17" s="58" t="s">
        <v>1084</v>
      </c>
      <c r="C17" s="58" t="s">
        <v>1041</v>
      </c>
      <c r="D17" s="65">
        <v>-12866.11</v>
      </c>
      <c r="E17" s="65">
        <v>-157.083</v>
      </c>
      <c r="F17" s="65">
        <v>-4868.3419999999996</v>
      </c>
      <c r="G17" s="65">
        <v>-11171.713</v>
      </c>
      <c r="H17" s="65">
        <v>-13810.688</v>
      </c>
      <c r="I17" s="65">
        <v>5302.4489999999996</v>
      </c>
      <c r="J17" s="65">
        <v>6137.9740000000002</v>
      </c>
      <c r="K17" s="65">
        <v>6449.8739999999998</v>
      </c>
      <c r="L17" s="65">
        <v>5695.0320000000002</v>
      </c>
      <c r="M17" s="65">
        <v>-615.53899999999999</v>
      </c>
      <c r="N17" s="65">
        <v>-3065.01</v>
      </c>
      <c r="O17" s="65">
        <v>-2593.46</v>
      </c>
      <c r="P17" s="65">
        <v>-4178.7920000000004</v>
      </c>
      <c r="Q17" s="65">
        <v>-1954.875</v>
      </c>
      <c r="R17" s="65">
        <v>-4490.1769999999997</v>
      </c>
      <c r="S17" s="65">
        <v>-7099.6840000000002</v>
      </c>
      <c r="T17" s="65">
        <v>-10399.293</v>
      </c>
      <c r="U17" s="65">
        <v>86.66</v>
      </c>
      <c r="V17" s="65">
        <v>-4076.0439999999999</v>
      </c>
      <c r="W17" s="65">
        <v>-6261.8</v>
      </c>
      <c r="X17" s="65">
        <v>-10150.071</v>
      </c>
      <c r="Y17" s="65">
        <v>-4164.8900000000003</v>
      </c>
      <c r="Z17" s="65">
        <v>-5180.2619999999997</v>
      </c>
      <c r="AA17" s="65">
        <v>-5106.1310000000003</v>
      </c>
      <c r="AB17" s="65">
        <v>-11610.519</v>
      </c>
      <c r="AC17" s="65">
        <v>-4831.4009999999998</v>
      </c>
      <c r="AD17" s="65">
        <v>-9800.7569999999996</v>
      </c>
      <c r="AE17" s="65">
        <v>-16521.816999999999</v>
      </c>
      <c r="AF17" s="65">
        <v>-30660.552</v>
      </c>
      <c r="AG17" s="65">
        <v>-12061.575999999999</v>
      </c>
      <c r="AH17" s="65">
        <v>-34889.205999999998</v>
      </c>
      <c r="AI17" s="65">
        <v>-55573.999000000003</v>
      </c>
      <c r="AJ17" s="65">
        <v>-71512.5</v>
      </c>
      <c r="AK17" s="65">
        <v>-20021.490000000002</v>
      </c>
    </row>
    <row r="18" spans="2:37" s="19" customFormat="1" ht="58">
      <c r="B18" s="60" t="s">
        <v>1085</v>
      </c>
      <c r="C18" s="60" t="s">
        <v>1040</v>
      </c>
      <c r="D18" s="61">
        <v>-1074.105</v>
      </c>
      <c r="E18" s="61">
        <v>4376.9210000000003</v>
      </c>
      <c r="F18" s="61">
        <v>4131.2759999999998</v>
      </c>
      <c r="G18" s="61">
        <v>3321.82</v>
      </c>
      <c r="H18" s="61">
        <v>1136.18</v>
      </c>
      <c r="I18" s="61">
        <v>1172.7560000000001</v>
      </c>
      <c r="J18" s="61">
        <v>1066.7159999999999</v>
      </c>
      <c r="K18" s="61">
        <v>1194.2360000000001</v>
      </c>
      <c r="L18" s="61">
        <v>2750.4360000000001</v>
      </c>
      <c r="M18" s="61">
        <v>-1060.877</v>
      </c>
      <c r="N18" s="61">
        <v>-1551.1420000000001</v>
      </c>
      <c r="O18" s="61">
        <v>-1978.463</v>
      </c>
      <c r="P18" s="61">
        <v>-1585.682</v>
      </c>
      <c r="Q18" s="61">
        <v>809.14099999999996</v>
      </c>
      <c r="R18" s="61">
        <v>865.60599999999999</v>
      </c>
      <c r="S18" s="61">
        <v>895.88900000000001</v>
      </c>
      <c r="T18" s="61">
        <v>734.38099999999997</v>
      </c>
      <c r="U18" s="61">
        <v>441.82499999999999</v>
      </c>
      <c r="V18" s="61">
        <v>587.02499999999998</v>
      </c>
      <c r="W18" s="61">
        <v>1310.1969999999999</v>
      </c>
      <c r="X18" s="61">
        <v>47.585999999999999</v>
      </c>
      <c r="Y18" s="61">
        <v>-46.042999999999999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1">
        <v>0</v>
      </c>
      <c r="AG18" s="61">
        <v>0</v>
      </c>
      <c r="AH18" s="61">
        <v>0</v>
      </c>
      <c r="AI18" s="61">
        <v>0</v>
      </c>
      <c r="AJ18" s="61">
        <v>0</v>
      </c>
      <c r="AK18" s="61">
        <v>0</v>
      </c>
    </row>
    <row r="19" spans="2:37" s="19" customFormat="1">
      <c r="B19" s="62" t="s">
        <v>403</v>
      </c>
      <c r="C19" s="62" t="s">
        <v>1042</v>
      </c>
      <c r="D19" s="63">
        <v>79254.157999999996</v>
      </c>
      <c r="E19" s="63">
        <v>24690.773000000001</v>
      </c>
      <c r="F19" s="63">
        <v>58078.156999999999</v>
      </c>
      <c r="G19" s="63">
        <v>67676.653999999995</v>
      </c>
      <c r="H19" s="63">
        <v>79939.573999999993</v>
      </c>
      <c r="I19" s="63">
        <v>39001.057000000001</v>
      </c>
      <c r="J19" s="63">
        <v>54955.680999999997</v>
      </c>
      <c r="K19" s="63">
        <v>74687.33</v>
      </c>
      <c r="L19" s="63">
        <v>88951.620999999999</v>
      </c>
      <c r="M19" s="63">
        <v>23112.672999999999</v>
      </c>
      <c r="N19" s="63">
        <v>48141.608999999997</v>
      </c>
      <c r="O19" s="63">
        <v>72299.240999999995</v>
      </c>
      <c r="P19" s="63">
        <v>99683.794999999998</v>
      </c>
      <c r="Q19" s="63">
        <v>30823.964</v>
      </c>
      <c r="R19" s="63">
        <v>48111.500999999997</v>
      </c>
      <c r="S19" s="63">
        <v>76355.384000000005</v>
      </c>
      <c r="T19" s="63">
        <v>107891.469</v>
      </c>
      <c r="U19" s="63">
        <v>34016.764000000003</v>
      </c>
      <c r="V19" s="63">
        <v>58496.099000000002</v>
      </c>
      <c r="W19" s="63">
        <v>85651.577999999994</v>
      </c>
      <c r="X19" s="63">
        <v>112972.73</v>
      </c>
      <c r="Y19" s="63">
        <v>7752.2820000000002</v>
      </c>
      <c r="Z19" s="63">
        <v>14543.519</v>
      </c>
      <c r="AA19" s="63">
        <v>54503.446000000004</v>
      </c>
      <c r="AB19" s="63">
        <v>77072.183000000005</v>
      </c>
      <c r="AC19" s="63">
        <v>29423.302</v>
      </c>
      <c r="AD19" s="63">
        <v>46172.381999999998</v>
      </c>
      <c r="AE19" s="63">
        <v>75060.417000000001</v>
      </c>
      <c r="AF19" s="63">
        <v>92311.422999999995</v>
      </c>
      <c r="AG19" s="63">
        <v>23830.452000000001</v>
      </c>
      <c r="AH19" s="63">
        <v>61447.599000000002</v>
      </c>
      <c r="AI19" s="63">
        <v>95636.581999999995</v>
      </c>
      <c r="AJ19" s="63">
        <v>124923.542</v>
      </c>
      <c r="AK19" s="63">
        <v>109607.00599999999</v>
      </c>
    </row>
    <row r="20" spans="2:37" s="19" customFormat="1">
      <c r="B20" s="60" t="s">
        <v>404</v>
      </c>
      <c r="C20" s="60" t="s">
        <v>1043</v>
      </c>
      <c r="D20" s="61">
        <v>-16283.748</v>
      </c>
      <c r="E20" s="61">
        <v>-5960.9440000000004</v>
      </c>
      <c r="F20" s="61">
        <v>-12135.82</v>
      </c>
      <c r="G20" s="61">
        <v>-14883.005999999999</v>
      </c>
      <c r="H20" s="61">
        <v>-13337.875</v>
      </c>
      <c r="I20" s="61">
        <v>-7730.5110000000004</v>
      </c>
      <c r="J20" s="61">
        <v>-8880.5930000000008</v>
      </c>
      <c r="K20" s="61">
        <v>-14661.806</v>
      </c>
      <c r="L20" s="61">
        <v>-13865.87</v>
      </c>
      <c r="M20" s="61">
        <v>-5745.3670000000002</v>
      </c>
      <c r="N20" s="61">
        <v>-12210.91</v>
      </c>
      <c r="O20" s="61">
        <v>-18813.885999999999</v>
      </c>
      <c r="P20" s="61">
        <v>-25971.449000000001</v>
      </c>
      <c r="Q20" s="61">
        <v>-7592.9920000000002</v>
      </c>
      <c r="R20" s="61">
        <v>-11885.9</v>
      </c>
      <c r="S20" s="61">
        <v>-19633.699000000001</v>
      </c>
      <c r="T20" s="61">
        <v>-24732.924999999999</v>
      </c>
      <c r="U20" s="61">
        <v>-9239.41</v>
      </c>
      <c r="V20" s="61">
        <v>-14875.814</v>
      </c>
      <c r="W20" s="61">
        <v>-23846.39</v>
      </c>
      <c r="X20" s="61">
        <v>-29943.692999999999</v>
      </c>
      <c r="Y20" s="61">
        <v>-1266.8499999999999</v>
      </c>
      <c r="Z20" s="61">
        <v>1751.65</v>
      </c>
      <c r="AA20" s="61">
        <v>-7486.5940000000001</v>
      </c>
      <c r="AB20" s="61">
        <v>-12774.358</v>
      </c>
      <c r="AC20" s="61">
        <v>-5102.8500000000004</v>
      </c>
      <c r="AD20" s="61">
        <v>-5325.6859999999997</v>
      </c>
      <c r="AE20" s="61">
        <v>-7265.04</v>
      </c>
      <c r="AF20" s="61">
        <v>241.61500000000001</v>
      </c>
      <c r="AG20" s="61">
        <v>5165.8969999999999</v>
      </c>
      <c r="AH20" s="61">
        <v>4264.4870000000001</v>
      </c>
      <c r="AI20" s="61">
        <v>2789.0149999999999</v>
      </c>
      <c r="AJ20" s="61">
        <v>3490.63</v>
      </c>
      <c r="AK20" s="61">
        <v>-13823.475</v>
      </c>
    </row>
    <row r="21" spans="2:37" s="19" customFormat="1" ht="29">
      <c r="B21" s="62" t="s">
        <v>405</v>
      </c>
      <c r="C21" s="62" t="s">
        <v>1044</v>
      </c>
      <c r="D21" s="63">
        <v>62970.41</v>
      </c>
      <c r="E21" s="63">
        <v>18729.829000000002</v>
      </c>
      <c r="F21" s="63">
        <v>45942.337</v>
      </c>
      <c r="G21" s="63">
        <v>52793.648000000001</v>
      </c>
      <c r="H21" s="63">
        <v>66601.698999999993</v>
      </c>
      <c r="I21" s="63">
        <v>31270.545999999998</v>
      </c>
      <c r="J21" s="63">
        <v>46075.088000000003</v>
      </c>
      <c r="K21" s="63">
        <v>60025.523999999998</v>
      </c>
      <c r="L21" s="63">
        <v>75085.751000000004</v>
      </c>
      <c r="M21" s="63">
        <v>17367.306</v>
      </c>
      <c r="N21" s="63">
        <v>35930.699000000001</v>
      </c>
      <c r="O21" s="63">
        <v>53485.355000000003</v>
      </c>
      <c r="P21" s="63">
        <v>73712.346000000005</v>
      </c>
      <c r="Q21" s="63">
        <v>23230.972000000002</v>
      </c>
      <c r="R21" s="63">
        <v>36225.601000000002</v>
      </c>
      <c r="S21" s="63">
        <v>56721.684999999998</v>
      </c>
      <c r="T21" s="63">
        <v>83158.543999999994</v>
      </c>
      <c r="U21" s="63">
        <v>24777.353999999999</v>
      </c>
      <c r="V21" s="63">
        <v>43620.285000000003</v>
      </c>
      <c r="W21" s="63">
        <v>61805.188000000002</v>
      </c>
      <c r="X21" s="63">
        <v>83029.036999999997</v>
      </c>
      <c r="Y21" s="63">
        <v>6485.4319999999998</v>
      </c>
      <c r="Z21" s="63">
        <v>16295.169</v>
      </c>
      <c r="AA21" s="63">
        <v>47016.851999999999</v>
      </c>
      <c r="AB21" s="63">
        <v>64297.824999999997</v>
      </c>
      <c r="AC21" s="63">
        <v>24320.452000000001</v>
      </c>
      <c r="AD21" s="63">
        <v>40846.696000000004</v>
      </c>
      <c r="AE21" s="63">
        <v>67795.376999999993</v>
      </c>
      <c r="AF21" s="63">
        <v>92553.038</v>
      </c>
      <c r="AG21" s="63">
        <v>28996.348999999998</v>
      </c>
      <c r="AH21" s="63">
        <v>65712.085999999996</v>
      </c>
      <c r="AI21" s="63">
        <v>98425.596999999994</v>
      </c>
      <c r="AJ21" s="63">
        <v>128414.17200000001</v>
      </c>
      <c r="AK21" s="63">
        <v>95783.531000000003</v>
      </c>
    </row>
    <row r="22" spans="2:37" s="19" customFormat="1" ht="29">
      <c r="B22" s="60" t="s">
        <v>406</v>
      </c>
      <c r="C22" s="60" t="s">
        <v>1045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</row>
    <row r="23" spans="2:37" s="19" customFormat="1" ht="15" thickBot="1">
      <c r="B23" s="67" t="s">
        <v>393</v>
      </c>
      <c r="C23" s="67" t="s">
        <v>1046</v>
      </c>
      <c r="D23" s="68">
        <v>62970.41</v>
      </c>
      <c r="E23" s="68">
        <v>18729.829000000002</v>
      </c>
      <c r="F23" s="68">
        <v>45942.337</v>
      </c>
      <c r="G23" s="68">
        <v>52793.648000000001</v>
      </c>
      <c r="H23" s="68">
        <v>66601.698999999993</v>
      </c>
      <c r="I23" s="68">
        <v>31270.545999999998</v>
      </c>
      <c r="J23" s="68">
        <v>46075.088000000003</v>
      </c>
      <c r="K23" s="68">
        <v>60025.523999999998</v>
      </c>
      <c r="L23" s="68">
        <v>75085.751000000004</v>
      </c>
      <c r="M23" s="68">
        <v>17367.306</v>
      </c>
      <c r="N23" s="68">
        <v>35930.699000000001</v>
      </c>
      <c r="O23" s="68">
        <v>53485.355000000003</v>
      </c>
      <c r="P23" s="68">
        <v>73712.346000000005</v>
      </c>
      <c r="Q23" s="68">
        <v>23230.972000000002</v>
      </c>
      <c r="R23" s="68">
        <v>36225.601000000002</v>
      </c>
      <c r="S23" s="68">
        <v>56721.684999999998</v>
      </c>
      <c r="T23" s="68">
        <v>83158.543999999994</v>
      </c>
      <c r="U23" s="68">
        <v>24777.353999999999</v>
      </c>
      <c r="V23" s="68">
        <v>43620.285000000003</v>
      </c>
      <c r="W23" s="68">
        <v>61805.188000000002</v>
      </c>
      <c r="X23" s="68">
        <v>83029.036999999997</v>
      </c>
      <c r="Y23" s="68">
        <v>6485.4319999999998</v>
      </c>
      <c r="Z23" s="68">
        <v>16295.169</v>
      </c>
      <c r="AA23" s="68">
        <v>47016.851999999999</v>
      </c>
      <c r="AB23" s="68">
        <v>64297.824999999997</v>
      </c>
      <c r="AC23" s="68">
        <v>24320.452000000001</v>
      </c>
      <c r="AD23" s="68">
        <v>40846.696000000004</v>
      </c>
      <c r="AE23" s="68">
        <v>67795.376999999993</v>
      </c>
      <c r="AF23" s="68">
        <v>92553.038</v>
      </c>
      <c r="AG23" s="68">
        <v>28996.348999999998</v>
      </c>
      <c r="AH23" s="68">
        <v>65712.085999999996</v>
      </c>
      <c r="AI23" s="68">
        <v>98425.596999999994</v>
      </c>
      <c r="AJ23" s="68">
        <v>128414.17200000001</v>
      </c>
      <c r="AK23" s="68">
        <v>95783.531000000003</v>
      </c>
    </row>
    <row r="24" spans="2:37" s="19" customFormat="1" ht="15" thickTop="1">
      <c r="B24" s="62"/>
      <c r="C24" s="62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</row>
    <row r="25" spans="2:37" s="19" customFormat="1">
      <c r="B25" s="62" t="s">
        <v>407</v>
      </c>
      <c r="C25" s="62" t="s">
        <v>1047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</row>
    <row r="26" spans="2:37" s="19" customFormat="1" ht="29">
      <c r="B26" s="58" t="s">
        <v>408</v>
      </c>
      <c r="C26" s="58" t="s">
        <v>1048</v>
      </c>
      <c r="D26" s="59">
        <v>61010.464</v>
      </c>
      <c r="E26" s="59">
        <v>18315.275000000001</v>
      </c>
      <c r="F26" s="59">
        <v>44524.923999999999</v>
      </c>
      <c r="G26" s="59">
        <v>51252.983999999997</v>
      </c>
      <c r="H26" s="59">
        <v>65021.953000000001</v>
      </c>
      <c r="I26" s="59">
        <v>30888.626</v>
      </c>
      <c r="J26" s="59">
        <v>45415.856</v>
      </c>
      <c r="K26" s="59">
        <v>59373.203999999998</v>
      </c>
      <c r="L26" s="59">
        <v>74522.486000000004</v>
      </c>
      <c r="M26" s="59">
        <v>17309.905999999999</v>
      </c>
      <c r="N26" s="59">
        <v>35957.599000000002</v>
      </c>
      <c r="O26" s="59">
        <v>53661.222999999998</v>
      </c>
      <c r="P26" s="59">
        <v>74707.914999999994</v>
      </c>
      <c r="Q26" s="59">
        <v>23567.558644000001</v>
      </c>
      <c r="R26" s="59">
        <v>37095.129000000001</v>
      </c>
      <c r="S26" s="59">
        <v>57823.468515</v>
      </c>
      <c r="T26" s="59">
        <v>80548.351740000013</v>
      </c>
      <c r="U26" s="59">
        <v>21157.804950000002</v>
      </c>
      <c r="V26" s="59">
        <v>42818.936675999998</v>
      </c>
      <c r="W26" s="59">
        <v>61025.995012000021</v>
      </c>
      <c r="X26" s="59">
        <v>81155.81</v>
      </c>
      <c r="Y26" s="59">
        <v>6500.1369999999997</v>
      </c>
      <c r="Z26" s="59">
        <v>17327.763999999999</v>
      </c>
      <c r="AA26" s="59">
        <v>47772.462</v>
      </c>
      <c r="AB26" s="59">
        <v>65146.394</v>
      </c>
      <c r="AC26" s="59">
        <v>24351.95</v>
      </c>
      <c r="AD26" s="59">
        <v>40542.491999999998</v>
      </c>
      <c r="AE26" s="59">
        <v>67501.979000000007</v>
      </c>
      <c r="AF26" s="59">
        <v>90472.184999999998</v>
      </c>
      <c r="AG26" s="59">
        <v>30065.284</v>
      </c>
      <c r="AH26" s="59">
        <v>66947.698999999993</v>
      </c>
      <c r="AI26" s="59">
        <v>100132.398</v>
      </c>
      <c r="AJ26" s="59">
        <v>130321.08900000001</v>
      </c>
      <c r="AK26" s="59">
        <v>95513.356</v>
      </c>
    </row>
    <row r="27" spans="2:37" s="19" customFormat="1" ht="29">
      <c r="B27" s="60" t="s">
        <v>409</v>
      </c>
      <c r="C27" s="60" t="s">
        <v>1049</v>
      </c>
      <c r="D27" s="59">
        <v>1959.9459999999999</v>
      </c>
      <c r="E27" s="59">
        <v>414.55399999999997</v>
      </c>
      <c r="F27" s="59">
        <v>1417.413</v>
      </c>
      <c r="G27" s="59">
        <v>1540.664</v>
      </c>
      <c r="H27" s="59">
        <v>1579.7460000000001</v>
      </c>
      <c r="I27" s="59">
        <v>381.92</v>
      </c>
      <c r="J27" s="59">
        <v>659.23199999999997</v>
      </c>
      <c r="K27" s="59">
        <v>652.32000000000005</v>
      </c>
      <c r="L27" s="59">
        <v>563.26499999999999</v>
      </c>
      <c r="M27" s="59">
        <v>57.4</v>
      </c>
      <c r="N27" s="59">
        <v>-26.9</v>
      </c>
      <c r="O27" s="59">
        <v>-175.86799999999999</v>
      </c>
      <c r="P27" s="59">
        <v>-995.56899999999985</v>
      </c>
      <c r="Q27" s="59">
        <v>-336.58699999999999</v>
      </c>
      <c r="R27" s="59">
        <v>-869.52800000000002</v>
      </c>
      <c r="S27" s="59">
        <v>-1101.778</v>
      </c>
      <c r="T27" s="59">
        <v>2610.1919270000003</v>
      </c>
      <c r="U27" s="59">
        <v>3619.5490499999996</v>
      </c>
      <c r="V27" s="59">
        <v>801.34832400000005</v>
      </c>
      <c r="W27" s="59">
        <v>779.1929879999999</v>
      </c>
      <c r="X27" s="59">
        <v>1873.2270000000001</v>
      </c>
      <c r="Y27" s="59">
        <v>-14.705</v>
      </c>
      <c r="Z27" s="59">
        <v>-1032.595</v>
      </c>
      <c r="AA27" s="59">
        <v>-755.61</v>
      </c>
      <c r="AB27" s="59">
        <v>-848.56899999999996</v>
      </c>
      <c r="AC27" s="59">
        <v>-30.498000000000001</v>
      </c>
      <c r="AD27" s="59">
        <v>304.20400000000001</v>
      </c>
      <c r="AE27" s="59">
        <v>-1706.8009999999999</v>
      </c>
      <c r="AF27" s="59">
        <v>2080.8530000000001</v>
      </c>
      <c r="AG27" s="59">
        <v>-1068.9349999999999</v>
      </c>
      <c r="AH27" s="59">
        <v>-1235.6130000000001</v>
      </c>
      <c r="AI27" s="59">
        <v>-1706.8009999999999</v>
      </c>
      <c r="AJ27" s="59">
        <v>-1906.9169999999999</v>
      </c>
      <c r="AK27" s="59">
        <v>270.17500000000001</v>
      </c>
    </row>
    <row r="28" spans="2:37" s="19" customFormat="1">
      <c r="B28" s="70" t="s">
        <v>393</v>
      </c>
      <c r="C28" s="70" t="s">
        <v>1046</v>
      </c>
      <c r="D28" s="71">
        <v>62970.41</v>
      </c>
      <c r="E28" s="71">
        <v>18729.829000000002</v>
      </c>
      <c r="F28" s="71">
        <v>45942.337</v>
      </c>
      <c r="G28" s="71">
        <v>52793.648000000001</v>
      </c>
      <c r="H28" s="71">
        <v>66601.698999999993</v>
      </c>
      <c r="I28" s="71">
        <v>31270.545999999998</v>
      </c>
      <c r="J28" s="71">
        <v>46075.088000000003</v>
      </c>
      <c r="K28" s="71">
        <v>60025.523999999998</v>
      </c>
      <c r="L28" s="71">
        <v>75085.751000000004</v>
      </c>
      <c r="M28" s="71">
        <v>17367.306</v>
      </c>
      <c r="N28" s="71">
        <v>35930.699000000001</v>
      </c>
      <c r="O28" s="71">
        <v>53485.355000000003</v>
      </c>
      <c r="P28" s="71">
        <v>73712.346000000005</v>
      </c>
      <c r="Q28" s="71">
        <v>23230.972000000002</v>
      </c>
      <c r="R28" s="71">
        <v>36225.601000000002</v>
      </c>
      <c r="S28" s="71">
        <v>56721.684999999998</v>
      </c>
      <c r="T28" s="71">
        <v>83158.543999999994</v>
      </c>
      <c r="U28" s="71">
        <v>24777.353999999999</v>
      </c>
      <c r="V28" s="71">
        <v>43620.285000000003</v>
      </c>
      <c r="W28" s="71">
        <v>61805.188000000002</v>
      </c>
      <c r="X28" s="71">
        <v>83029.036999999997</v>
      </c>
      <c r="Y28" s="71">
        <v>6485.4319999999998</v>
      </c>
      <c r="Z28" s="71">
        <v>16295.169</v>
      </c>
      <c r="AA28" s="71">
        <v>47016.851999999999</v>
      </c>
      <c r="AB28" s="71">
        <v>64297.824999999997</v>
      </c>
      <c r="AC28" s="71">
        <v>24320.452000000001</v>
      </c>
      <c r="AD28" s="71">
        <v>40846.696000000004</v>
      </c>
      <c r="AE28" s="71">
        <v>98425.596999999994</v>
      </c>
      <c r="AF28" s="71">
        <v>92553.038</v>
      </c>
      <c r="AG28" s="71">
        <v>28996.348999999998</v>
      </c>
      <c r="AH28" s="71">
        <v>65712.085999999996</v>
      </c>
      <c r="AI28" s="71">
        <v>98425.596999999994</v>
      </c>
      <c r="AJ28" s="71">
        <v>128414.17200000001</v>
      </c>
      <c r="AK28" s="71">
        <v>95783.531000000003</v>
      </c>
    </row>
    <row r="29" spans="2:37" s="19" customFormat="1" ht="29">
      <c r="B29" s="72" t="s">
        <v>1086</v>
      </c>
      <c r="C29" s="72" t="s">
        <v>654</v>
      </c>
      <c r="D29" s="59">
        <v>9281.4629999999997</v>
      </c>
      <c r="E29" s="59">
        <v>2832.299</v>
      </c>
      <c r="F29" s="59">
        <v>4211.2610000000004</v>
      </c>
      <c r="G29" s="59">
        <v>7108.7749999999996</v>
      </c>
      <c r="H29" s="59">
        <v>9664.3799999999992</v>
      </c>
      <c r="I29" s="59">
        <v>2832.248</v>
      </c>
      <c r="J29" s="59">
        <v>5797.8689999999997</v>
      </c>
      <c r="K29" s="59">
        <v>9989.7289999999994</v>
      </c>
      <c r="L29" s="59">
        <v>18389.334999999999</v>
      </c>
      <c r="M29" s="59">
        <v>2345.239</v>
      </c>
      <c r="N29" s="59">
        <v>4633.1120000000001</v>
      </c>
      <c r="O29" s="59">
        <v>6923.6270000000004</v>
      </c>
      <c r="P29" s="59">
        <v>9061.4969999999994</v>
      </c>
      <c r="Q29" s="59">
        <v>2201.4639999999999</v>
      </c>
      <c r="R29" s="59">
        <v>4551.2539999999999</v>
      </c>
      <c r="S29" s="59">
        <v>7018.2460000000001</v>
      </c>
      <c r="T29" s="59">
        <v>9060.3379999999997</v>
      </c>
      <c r="U29" s="59">
        <v>2735.4549999999999</v>
      </c>
      <c r="V29" s="59">
        <v>5504.6030000000001</v>
      </c>
      <c r="W29" s="59">
        <v>8523.6759999999995</v>
      </c>
      <c r="X29" s="59">
        <v>11566.226000000001</v>
      </c>
      <c r="Y29" s="59">
        <v>3255.741</v>
      </c>
      <c r="Z29" s="59">
        <v>6460.44</v>
      </c>
      <c r="AA29" s="59">
        <v>9859.2060000000001</v>
      </c>
      <c r="AB29" s="59">
        <v>13147.177</v>
      </c>
      <c r="AC29" s="59">
        <v>3382.5810000000001</v>
      </c>
      <c r="AD29" s="59">
        <v>6665.1689999999999</v>
      </c>
      <c r="AE29" s="59">
        <v>9822.52</v>
      </c>
      <c r="AF29" s="59">
        <v>12688.789000000001</v>
      </c>
      <c r="AG29" s="59">
        <v>2677.7249999999999</v>
      </c>
      <c r="AH29" s="59">
        <v>5410.0929999999998</v>
      </c>
      <c r="AI29" s="59">
        <v>8282.8019999999997</v>
      </c>
      <c r="AJ29" s="59">
        <v>10910.481</v>
      </c>
      <c r="AK29" s="59">
        <v>5471.1220000000003</v>
      </c>
    </row>
    <row r="30" spans="2:37" s="19" customFormat="1" ht="15" thickBot="1">
      <c r="B30" s="73" t="s">
        <v>1050</v>
      </c>
      <c r="C30" s="73" t="s">
        <v>1050</v>
      </c>
      <c r="D30" s="68">
        <v>101264.802</v>
      </c>
      <c r="E30" s="68">
        <v>30854.225999999999</v>
      </c>
      <c r="F30" s="68">
        <v>69046.688999999998</v>
      </c>
      <c r="G30" s="68">
        <v>84536.503999999986</v>
      </c>
      <c r="H30" s="68">
        <v>102742.561</v>
      </c>
      <c r="I30" s="68">
        <v>45048.328000000001</v>
      </c>
      <c r="J30" s="68">
        <v>67083.014999999999</v>
      </c>
      <c r="K30" s="68">
        <v>94720.348999999987</v>
      </c>
      <c r="L30" s="68">
        <v>120814.394</v>
      </c>
      <c r="M30" s="68">
        <v>28592.263999999999</v>
      </c>
      <c r="N30" s="68">
        <v>59422</v>
      </c>
      <c r="O30" s="68">
        <v>89343.984999999986</v>
      </c>
      <c r="P30" s="68">
        <v>121855.511</v>
      </c>
      <c r="Q30" s="68">
        <v>36201.099000000002</v>
      </c>
      <c r="R30" s="68">
        <v>58983.735999999997</v>
      </c>
      <c r="S30" s="68">
        <v>93939.560000000012</v>
      </c>
      <c r="T30" s="68">
        <v>131788.35799999998</v>
      </c>
      <c r="U30" s="68">
        <v>40341.356000000007</v>
      </c>
      <c r="V30" s="68">
        <v>70959.695999999996</v>
      </c>
      <c r="W30" s="68">
        <v>104740.50099999999</v>
      </c>
      <c r="X30" s="68">
        <v>138799.041</v>
      </c>
      <c r="Y30" s="68">
        <v>14805.208000000001</v>
      </c>
      <c r="Z30" s="68">
        <v>28069.698</v>
      </c>
      <c r="AA30" s="68">
        <v>75175.486000000004</v>
      </c>
      <c r="AB30" s="68">
        <v>104684.554</v>
      </c>
      <c r="AC30" s="68">
        <v>36002.114999999998</v>
      </c>
      <c r="AD30" s="68">
        <v>59806.953999999998</v>
      </c>
      <c r="AE30" s="68">
        <v>95841.626000000004</v>
      </c>
      <c r="AF30" s="68">
        <v>119548.20699999999</v>
      </c>
      <c r="AG30" s="68">
        <v>31096.737999999998</v>
      </c>
      <c r="AH30" s="68">
        <v>76284.599999999991</v>
      </c>
      <c r="AI30" s="68">
        <v>118010.69799999999</v>
      </c>
      <c r="AJ30" s="68">
        <v>154246.42300000001</v>
      </c>
      <c r="AK30" s="68">
        <v>124703.10699999999</v>
      </c>
    </row>
    <row r="31" spans="2:37" ht="15" thickTop="1"/>
  </sheetData>
  <mergeCells count="36">
    <mergeCell ref="B1:B2"/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D1:D2"/>
    <mergeCell ref="C1:C2"/>
    <mergeCell ref="R1:R2"/>
    <mergeCell ref="S1:S2"/>
    <mergeCell ref="AA1:AA2"/>
    <mergeCell ref="Z1:Z2"/>
    <mergeCell ref="T1:T2"/>
    <mergeCell ref="U1:U2"/>
    <mergeCell ref="AK1:AK2"/>
    <mergeCell ref="AJ1:AJ2"/>
    <mergeCell ref="O1:O2"/>
    <mergeCell ref="AI1:AI2"/>
    <mergeCell ref="AD1:AD2"/>
    <mergeCell ref="AC1:AC2"/>
    <mergeCell ref="Q1:Q2"/>
    <mergeCell ref="Y1:Y2"/>
    <mergeCell ref="W1:W2"/>
    <mergeCell ref="X1:X2"/>
    <mergeCell ref="V1:V2"/>
    <mergeCell ref="AG1:AG2"/>
    <mergeCell ref="AH1:AH2"/>
    <mergeCell ref="AF1:AF2"/>
    <mergeCell ref="AE1:AE2"/>
    <mergeCell ref="AB1:AB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938A9-1110-4867-BA92-610827353F24}">
  <sheetPr codeName="Sheet15">
    <tabColor rgb="FF002060"/>
  </sheetPr>
  <dimension ref="A1:BE16"/>
  <sheetViews>
    <sheetView showGridLines="0" zoomScale="145" zoomScaleNormal="145" workbookViewId="0">
      <pane xSplit="2" ySplit="2" topLeftCell="BD3" activePane="bottomRight" state="frozen"/>
      <selection activeCell="B1" sqref="B1"/>
      <selection pane="topRight" activeCell="C1" sqref="C1"/>
      <selection pane="bottomLeft" activeCell="B3" sqref="B3"/>
      <selection pane="bottomRight" activeCell="B13" sqref="B13"/>
    </sheetView>
  </sheetViews>
  <sheetFormatPr baseColWidth="10" defaultColWidth="9.81640625" defaultRowHeight="14.5" outlineLevelRow="1" outlineLevelCol="1"/>
  <cols>
    <col min="1" max="1" width="33.81640625" customWidth="1"/>
    <col min="2" max="2" width="42.54296875" customWidth="1"/>
    <col min="3" max="6" width="11" customWidth="1" outlineLevel="1"/>
    <col min="7" max="8" width="10" customWidth="1" outlineLevel="1"/>
    <col min="9" max="14" width="11" customWidth="1" outlineLevel="1"/>
    <col min="15" max="16" width="10" customWidth="1" outlineLevel="1"/>
    <col min="17" max="22" width="11" customWidth="1" outlineLevel="1"/>
    <col min="23" max="23" width="10" customWidth="1" outlineLevel="1"/>
    <col min="24" max="26" width="11" customWidth="1" outlineLevel="1"/>
    <col min="27" max="27" width="10" customWidth="1" outlineLevel="1"/>
    <col min="28" max="30" width="11" customWidth="1" outlineLevel="1"/>
    <col min="31" max="31" width="10" customWidth="1" outlineLevel="1"/>
    <col min="32" max="32" width="11" customWidth="1" outlineLevel="1"/>
    <col min="33" max="33" width="10" customWidth="1" outlineLevel="1"/>
    <col min="34" max="34" width="12" customWidth="1" outlineLevel="1"/>
    <col min="35" max="35" width="11" customWidth="1" outlineLevel="1"/>
    <col min="36" max="50" width="13.81640625" bestFit="1" customWidth="1"/>
    <col min="51" max="51" width="13.08984375" bestFit="1" customWidth="1"/>
    <col min="52" max="52" width="13.08984375" customWidth="1"/>
    <col min="53" max="54" width="12.08984375" bestFit="1" customWidth="1"/>
    <col min="56" max="57" width="11.08984375" bestFit="1" customWidth="1"/>
  </cols>
  <sheetData>
    <row r="1" spans="1:57">
      <c r="AJ1" t="str">
        <f t="shared" ref="AJ1" si="0">+YEAR(AJ2)&amp;"_0"&amp;MONTH(AJ2)</f>
        <v>2018_03</v>
      </c>
      <c r="AK1" t="str">
        <f t="shared" ref="AK1" si="1">+YEAR(AK2)&amp;"_0"&amp;MONTH(AK2)</f>
        <v>2018_06</v>
      </c>
      <c r="AL1" t="str">
        <f>+YEAR(AL2)&amp;"_0"&amp;MONTH(AL2)</f>
        <v>2018_09</v>
      </c>
      <c r="AM1" t="str">
        <f>+YEAR(AM2)&amp;"_"&amp;MONTH(AM2)</f>
        <v>2018_12</v>
      </c>
      <c r="AN1" t="str">
        <f t="shared" ref="AN1" si="2">+YEAR(AN2)&amp;"_0"&amp;MONTH(AN2)</f>
        <v>2019_03</v>
      </c>
      <c r="AO1" t="str">
        <f t="shared" ref="AO1" si="3">+YEAR(AO2)&amp;"_0"&amp;MONTH(AO2)</f>
        <v>2019_06</v>
      </c>
      <c r="AP1" t="str">
        <f>+YEAR(AP2)&amp;"_0"&amp;MONTH(AP2)</f>
        <v>2019_09</v>
      </c>
      <c r="AQ1" t="str">
        <f>+YEAR(AQ2)&amp;"_"&amp;MONTH(AQ2)</f>
        <v>2019_12</v>
      </c>
      <c r="AR1" t="str">
        <f t="shared" ref="AR1:AS1" si="4">+YEAR(AR2)&amp;"_0"&amp;MONTH(AR2)</f>
        <v>2020_03</v>
      </c>
      <c r="AS1" t="str">
        <f t="shared" si="4"/>
        <v>2020_06</v>
      </c>
      <c r="AT1" t="str">
        <f>+YEAR(AT2)&amp;"_0"&amp;MONTH(AT2)</f>
        <v>2020_09</v>
      </c>
      <c r="AU1" t="str">
        <f>+YEAR(AU2)&amp;"_"&amp;MONTH(AU2)</f>
        <v>2020_12</v>
      </c>
      <c r="AV1" t="str">
        <f>+YEAR(AV2)&amp;"_"&amp;MONTH(AV2)</f>
        <v>2021_3</v>
      </c>
      <c r="AW1" t="str">
        <f>+YEAR(AW2)&amp;"_"&amp;MONTH(AW2)</f>
        <v>2021_6</v>
      </c>
      <c r="AX1" t="str">
        <f>+YEAR(AX2)&amp;"_"&amp;MONTH(AX2)</f>
        <v>2021_9</v>
      </c>
      <c r="AY1" t="str">
        <f>+YEAR(AY2)&amp;"_"&amp;MONTH(AY2)</f>
        <v>2021_12</v>
      </c>
      <c r="AZ1" t="str">
        <f t="shared" ref="AZ1:BE1" si="5">+YEAR(AZ2)&amp;"_"&amp;MONTH(AZ2)</f>
        <v>2022_3</v>
      </c>
      <c r="BA1" t="str">
        <f t="shared" si="5"/>
        <v>2022_6</v>
      </c>
      <c r="BB1" t="str">
        <f t="shared" si="5"/>
        <v>2022_9</v>
      </c>
      <c r="BC1" t="str">
        <f t="shared" si="5"/>
        <v>2022_12</v>
      </c>
      <c r="BD1" t="str">
        <f t="shared" si="5"/>
        <v>2023_3</v>
      </c>
      <c r="BE1" t="str">
        <f t="shared" si="5"/>
        <v>2023_6</v>
      </c>
    </row>
    <row r="2" spans="1:57" s="221" customFormat="1">
      <c r="A2" s="219"/>
      <c r="B2" s="219" t="s">
        <v>191</v>
      </c>
      <c r="C2" s="220">
        <v>40148</v>
      </c>
      <c r="D2" s="220">
        <v>40238</v>
      </c>
      <c r="E2" s="220">
        <v>40330</v>
      </c>
      <c r="F2" s="220">
        <v>40422</v>
      </c>
      <c r="G2" s="220">
        <v>40513</v>
      </c>
      <c r="H2" s="220">
        <v>40603</v>
      </c>
      <c r="I2" s="220">
        <v>40695</v>
      </c>
      <c r="J2" s="220">
        <v>40787</v>
      </c>
      <c r="K2" s="220">
        <v>40878</v>
      </c>
      <c r="L2" s="220">
        <v>40969</v>
      </c>
      <c r="M2" s="220">
        <v>41061</v>
      </c>
      <c r="N2" s="220">
        <v>41153</v>
      </c>
      <c r="O2" s="220">
        <v>41244</v>
      </c>
      <c r="P2" s="220">
        <v>41334</v>
      </c>
      <c r="Q2" s="220">
        <v>41426</v>
      </c>
      <c r="R2" s="220">
        <v>41518</v>
      </c>
      <c r="S2" s="220">
        <v>41609</v>
      </c>
      <c r="T2" s="220">
        <v>41699</v>
      </c>
      <c r="U2" s="220">
        <v>41791</v>
      </c>
      <c r="V2" s="220">
        <v>41883</v>
      </c>
      <c r="W2" s="220">
        <v>41974</v>
      </c>
      <c r="X2" s="220">
        <v>42064</v>
      </c>
      <c r="Y2" s="220">
        <v>42156</v>
      </c>
      <c r="Z2" s="220">
        <v>42248</v>
      </c>
      <c r="AA2" s="220">
        <v>42339</v>
      </c>
      <c r="AB2" s="220">
        <v>42430</v>
      </c>
      <c r="AC2" s="220">
        <v>42522</v>
      </c>
      <c r="AD2" s="220">
        <v>42614</v>
      </c>
      <c r="AE2" s="220">
        <v>42705</v>
      </c>
      <c r="AF2" s="220">
        <v>42795</v>
      </c>
      <c r="AG2" s="220">
        <v>42887</v>
      </c>
      <c r="AH2" s="220">
        <v>42979</v>
      </c>
      <c r="AI2" s="220">
        <v>43070</v>
      </c>
      <c r="AJ2" s="220">
        <v>43160</v>
      </c>
      <c r="AK2" s="220">
        <v>43252</v>
      </c>
      <c r="AL2" s="220">
        <v>43344</v>
      </c>
      <c r="AM2" s="220">
        <v>43435</v>
      </c>
      <c r="AN2" s="220">
        <v>43525</v>
      </c>
      <c r="AO2" s="220">
        <v>43617</v>
      </c>
      <c r="AP2" s="220">
        <v>43709</v>
      </c>
      <c r="AQ2" s="220">
        <v>43800</v>
      </c>
      <c r="AR2" s="220">
        <v>43891</v>
      </c>
      <c r="AS2" s="220">
        <v>43983</v>
      </c>
      <c r="AT2" s="220">
        <v>44075</v>
      </c>
      <c r="AU2" s="220">
        <v>44166</v>
      </c>
      <c r="AV2" s="220">
        <v>44256</v>
      </c>
      <c r="AW2" s="220">
        <v>44348</v>
      </c>
      <c r="AX2" s="220">
        <v>44440</v>
      </c>
      <c r="AY2" s="220">
        <v>44531</v>
      </c>
      <c r="AZ2" s="220">
        <v>44621</v>
      </c>
      <c r="BA2" s="220">
        <v>44713</v>
      </c>
      <c r="BB2" s="220">
        <v>44805</v>
      </c>
      <c r="BC2" s="220">
        <v>44896</v>
      </c>
      <c r="BD2" s="220">
        <v>44986</v>
      </c>
      <c r="BE2" s="220">
        <v>45078</v>
      </c>
    </row>
    <row r="3" spans="1:57">
      <c r="B3" t="s">
        <v>509</v>
      </c>
      <c r="C3" s="3">
        <v>22033.831768</v>
      </c>
      <c r="D3" s="3">
        <v>33065.56538</v>
      </c>
      <c r="E3" s="3">
        <v>18067.634664999998</v>
      </c>
      <c r="F3" s="3">
        <v>16531.475799</v>
      </c>
      <c r="G3" s="3">
        <v>4609.5425839999998</v>
      </c>
      <c r="H3" s="3">
        <v>6086.4920419999999</v>
      </c>
      <c r="I3" s="3">
        <v>63959.337819</v>
      </c>
      <c r="J3" s="3">
        <v>33623.000948000001</v>
      </c>
      <c r="K3" s="3">
        <v>18235.342953000003</v>
      </c>
      <c r="L3" s="3">
        <v>34484.867303000006</v>
      </c>
      <c r="M3" s="3">
        <v>14522.098543000002</v>
      </c>
      <c r="N3" s="3">
        <v>21540.358990000001</v>
      </c>
      <c r="O3" s="3">
        <v>7471.4210650000005</v>
      </c>
      <c r="P3" s="3">
        <v>5233.5817900000002</v>
      </c>
      <c r="Q3" s="3">
        <v>45006.125314999997</v>
      </c>
      <c r="R3" s="3">
        <v>32458.741050000001</v>
      </c>
      <c r="S3" s="3">
        <v>17655.689552</v>
      </c>
      <c r="T3" s="3">
        <v>27919.264635</v>
      </c>
      <c r="U3" s="3">
        <v>39527.425120000007</v>
      </c>
      <c r="V3" s="3">
        <v>28691.844939999999</v>
      </c>
      <c r="W3" s="3">
        <v>8096.6004120000007</v>
      </c>
      <c r="X3" s="3">
        <v>23693.699228000001</v>
      </c>
      <c r="Y3" s="3">
        <v>14819.333286000001</v>
      </c>
      <c r="Z3" s="3">
        <v>15181.427334</v>
      </c>
      <c r="AA3" s="3">
        <v>5290.9460639999998</v>
      </c>
      <c r="AB3" s="3">
        <v>25345.794816000001</v>
      </c>
      <c r="AC3" s="3">
        <v>17570.747369000001</v>
      </c>
      <c r="AD3" s="3">
        <v>14874.740013000001</v>
      </c>
      <c r="AE3" s="3">
        <v>5889.0137079999995</v>
      </c>
      <c r="AF3" s="3">
        <v>32709.306035999998</v>
      </c>
      <c r="AG3" s="3">
        <v>7738.2732200000009</v>
      </c>
      <c r="AH3" s="3">
        <v>102187.281323</v>
      </c>
      <c r="AI3" s="3">
        <v>30719.275573999999</v>
      </c>
      <c r="AJ3" s="3">
        <v>102046.19880100002</v>
      </c>
      <c r="AK3" s="3">
        <v>61087.731093000002</v>
      </c>
      <c r="AL3" s="3">
        <v>40538.440906000003</v>
      </c>
      <c r="AM3" s="3">
        <v>13126.475412999998</v>
      </c>
      <c r="AN3" s="3">
        <v>55052.188623000002</v>
      </c>
      <c r="AO3" s="3">
        <v>20735.975513000001</v>
      </c>
      <c r="AP3" s="3">
        <v>20087.478308000002</v>
      </c>
      <c r="AQ3" s="3">
        <v>8025.7813449999994</v>
      </c>
      <c r="AR3" s="3">
        <v>3976.8536140000001</v>
      </c>
      <c r="AS3" s="3">
        <v>5806.5883599999997</v>
      </c>
      <c r="AT3" s="3">
        <v>76000.46491499999</v>
      </c>
      <c r="AU3" s="3">
        <v>60294.139488000001</v>
      </c>
      <c r="AV3" s="3">
        <v>58163.84556300001</v>
      </c>
      <c r="AW3" s="3">
        <v>45093.573668999998</v>
      </c>
      <c r="AX3" s="3">
        <v>54516.058415</v>
      </c>
      <c r="AY3" s="3">
        <v>21276.795703000003</v>
      </c>
      <c r="AZ3" s="3">
        <v>36213.389000000003</v>
      </c>
      <c r="BA3" s="3">
        <v>50370.599000000002</v>
      </c>
      <c r="BB3" s="3">
        <v>45329.383000000002</v>
      </c>
      <c r="BC3" s="3">
        <v>19583.024000000001</v>
      </c>
      <c r="BD3" s="3">
        <v>13060.462</v>
      </c>
      <c r="BE3" s="222">
        <v>41140.652999999998</v>
      </c>
    </row>
    <row r="4" spans="1:57">
      <c r="B4" t="s">
        <v>510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1129.3067290000001</v>
      </c>
      <c r="AK4" s="3">
        <v>3080.5714389999998</v>
      </c>
      <c r="AL4" s="3">
        <v>1712.109823</v>
      </c>
      <c r="AM4" s="3">
        <v>1686.7359750000001</v>
      </c>
      <c r="AN4" s="3">
        <v>566.08710100000008</v>
      </c>
      <c r="AO4" s="3">
        <v>18793.285534999999</v>
      </c>
      <c r="AP4" s="3">
        <v>24701.607194000004</v>
      </c>
      <c r="AQ4" s="3">
        <v>4503.1849390000007</v>
      </c>
      <c r="AR4" s="3">
        <v>1325.8220509999999</v>
      </c>
      <c r="AS4" s="3">
        <v>8280.8889120000003</v>
      </c>
      <c r="AT4" s="3">
        <v>6942.1139709999998</v>
      </c>
      <c r="AU4" s="3">
        <v>12819.795040999999</v>
      </c>
      <c r="AV4" s="3">
        <v>10255.184516000001</v>
      </c>
      <c r="AW4" s="3">
        <v>23950.773558000001</v>
      </c>
      <c r="AX4" s="3">
        <v>13228.729841</v>
      </c>
      <c r="AY4" s="3">
        <v>33884.922986000005</v>
      </c>
      <c r="AZ4" s="3">
        <v>12017.384093000001</v>
      </c>
      <c r="BA4" s="3">
        <v>26193.35684</v>
      </c>
      <c r="BB4" s="3">
        <v>24268.066138000002</v>
      </c>
      <c r="BC4" s="3">
        <v>8150.8808279999994</v>
      </c>
      <c r="BD4" s="3">
        <v>5842.4447440000004</v>
      </c>
      <c r="BE4" s="222">
        <v>23439.122545999999</v>
      </c>
    </row>
    <row r="5" spans="1:57">
      <c r="A5" t="s">
        <v>1075</v>
      </c>
      <c r="B5" t="s">
        <v>511</v>
      </c>
      <c r="AJ5" s="3">
        <v>-3998.7370430000001</v>
      </c>
      <c r="AK5" s="3">
        <v>-8734</v>
      </c>
      <c r="AL5" s="3">
        <v>-13568</v>
      </c>
      <c r="AM5" s="3">
        <v>-18693</v>
      </c>
      <c r="AN5" s="3">
        <v>-2935.7735360000001</v>
      </c>
      <c r="AO5" s="3">
        <v>-9111.5904970000011</v>
      </c>
      <c r="AP5" s="3">
        <v>-13588.720465000002</v>
      </c>
      <c r="AQ5" s="3">
        <v>-19304.897215999998</v>
      </c>
      <c r="AR5" s="3">
        <v>-6185.5990000000002</v>
      </c>
      <c r="AS5" s="3">
        <v>-9955.7370470000005</v>
      </c>
      <c r="AT5" s="3">
        <v>-13532.542484</v>
      </c>
      <c r="AU5" s="3">
        <v>-21149.463</v>
      </c>
      <c r="AV5" s="3">
        <v>-7145.9459910000005</v>
      </c>
      <c r="AW5" s="3">
        <v>-14225.471524</v>
      </c>
      <c r="AX5" s="3">
        <v>-21985.534861</v>
      </c>
      <c r="AY5" s="3">
        <v>-35889.860612000004</v>
      </c>
      <c r="AZ5" s="3">
        <v>-12488.670107</v>
      </c>
      <c r="BA5" s="3">
        <v>-30516.913272999998</v>
      </c>
      <c r="BB5" s="3">
        <v>-46337.427362999995</v>
      </c>
      <c r="BC5" s="222">
        <v>-59058.370664000002</v>
      </c>
      <c r="BD5" s="222">
        <v>-8750.1708790000012</v>
      </c>
      <c r="BE5" s="222">
        <v>-17020.534377</v>
      </c>
    </row>
    <row r="6" spans="1:57">
      <c r="A6" t="s">
        <v>1074</v>
      </c>
      <c r="B6" t="s">
        <v>206</v>
      </c>
      <c r="AJ6" s="3">
        <v>-2426.286173</v>
      </c>
      <c r="AK6" s="3">
        <v>-4864</v>
      </c>
      <c r="AL6" s="3">
        <v>-7101</v>
      </c>
      <c r="AM6" s="3">
        <v>-9721</v>
      </c>
      <c r="AN6" s="3">
        <v>-2450.7733450000001</v>
      </c>
      <c r="AO6" s="3">
        <v>-5291.9272679999995</v>
      </c>
      <c r="AP6" s="3">
        <v>-8506.7122249999993</v>
      </c>
      <c r="AQ6" s="3">
        <v>-11980.242596999999</v>
      </c>
      <c r="AR6" s="3">
        <v>-3056.7890000000002</v>
      </c>
      <c r="AS6" s="3">
        <v>-6268.4452010000005</v>
      </c>
      <c r="AT6" s="3">
        <v>-9017.1218149999986</v>
      </c>
      <c r="AU6" s="3">
        <v>-13000.722</v>
      </c>
      <c r="AV6" s="3">
        <v>-2994.3314409999998</v>
      </c>
      <c r="AW6" s="3">
        <v>-6556.1372499999998</v>
      </c>
      <c r="AX6" s="3">
        <v>-9520.4420280000013</v>
      </c>
      <c r="AY6" s="3">
        <v>-12990.514449999999</v>
      </c>
      <c r="AZ6" s="3">
        <v>-3801.9785890000003</v>
      </c>
      <c r="BA6" s="3">
        <v>-7796.1194429999996</v>
      </c>
      <c r="BB6" s="3">
        <v>-11811.297022000001</v>
      </c>
      <c r="BC6" s="3">
        <v>-17379.258748</v>
      </c>
      <c r="BD6" s="3">
        <v>-4673.0717409999997</v>
      </c>
      <c r="BE6" s="222">
        <v>-9720.1711599999999</v>
      </c>
    </row>
    <row r="7" spans="1:57">
      <c r="A7" t="s">
        <v>1055</v>
      </c>
      <c r="B7" t="s">
        <v>956</v>
      </c>
      <c r="AA7" s="222">
        <v>181900.91200000001</v>
      </c>
      <c r="AE7" s="222">
        <v>187332.13500000001</v>
      </c>
      <c r="AI7" s="222">
        <v>190233.46100000001</v>
      </c>
      <c r="AJ7" s="3"/>
      <c r="AK7" s="3"/>
      <c r="AL7" s="3"/>
      <c r="AM7" s="222">
        <v>235711.52299999999</v>
      </c>
      <c r="AN7" s="3"/>
      <c r="AO7" s="3"/>
      <c r="AP7" s="3"/>
      <c r="AQ7" s="222">
        <v>253461.68299999999</v>
      </c>
      <c r="AR7" s="3"/>
      <c r="AS7" s="3"/>
      <c r="AT7" s="3"/>
      <c r="AU7" s="222">
        <v>279801.62400000001</v>
      </c>
      <c r="AV7" s="222">
        <v>285339.652</v>
      </c>
      <c r="AW7" s="222">
        <v>286014.84600000002</v>
      </c>
      <c r="AX7" s="222">
        <v>292165.44</v>
      </c>
      <c r="AY7" s="222">
        <v>298497.59399999998</v>
      </c>
      <c r="AZ7" s="222">
        <v>308212.78399999999</v>
      </c>
      <c r="BA7" s="222">
        <v>317590.52600000001</v>
      </c>
      <c r="BB7" s="222">
        <v>331786.109</v>
      </c>
      <c r="BC7" s="222">
        <v>337550.511</v>
      </c>
      <c r="BD7" s="222">
        <v>344697.27799999999</v>
      </c>
      <c r="BE7" s="222">
        <v>346747.185</v>
      </c>
    </row>
    <row r="8" spans="1:57">
      <c r="A8" t="s">
        <v>1054</v>
      </c>
      <c r="B8" t="s">
        <v>957</v>
      </c>
      <c r="AJ8" s="3"/>
      <c r="AK8" s="3"/>
      <c r="AL8" s="3"/>
      <c r="AM8" s="3">
        <v>59854.678</v>
      </c>
      <c r="AN8" s="3"/>
      <c r="AO8" s="3"/>
      <c r="AP8" s="3"/>
      <c r="AQ8" s="3">
        <v>78534.433999999994</v>
      </c>
      <c r="AR8" s="3"/>
      <c r="AS8" s="3"/>
      <c r="AT8" s="3"/>
      <c r="AU8" s="3">
        <v>77486.861999999994</v>
      </c>
      <c r="AV8" s="3"/>
      <c r="AW8" s="3"/>
      <c r="AX8" s="222"/>
      <c r="AY8" s="222">
        <v>78777.842000000004</v>
      </c>
      <c r="AZ8" s="222">
        <v>78620.923999999999</v>
      </c>
      <c r="BA8" s="222">
        <v>81922.678</v>
      </c>
      <c r="BB8" s="222">
        <v>82760.812000000005</v>
      </c>
      <c r="BC8" s="222">
        <v>84930.66</v>
      </c>
      <c r="BD8" s="222">
        <v>84221.433999999994</v>
      </c>
      <c r="BE8" s="222">
        <v>85604.941999999995</v>
      </c>
    </row>
    <row r="9" spans="1:57" hidden="1" outlineLevel="1">
      <c r="A9" t="s">
        <v>515</v>
      </c>
      <c r="B9" t="s">
        <v>520</v>
      </c>
      <c r="AE9" s="3"/>
      <c r="AI9" s="3"/>
      <c r="AJ9" s="3"/>
      <c r="AK9" s="3"/>
      <c r="AL9" s="3"/>
      <c r="AM9" s="3"/>
      <c r="AN9" s="3"/>
      <c r="AO9" s="3"/>
      <c r="AP9" s="3"/>
      <c r="AQ9" s="3" t="e">
        <v>#VALUE!</v>
      </c>
      <c r="AR9" s="3">
        <v>2425.998</v>
      </c>
      <c r="AS9" s="3">
        <v>556.49099999999999</v>
      </c>
      <c r="AT9" s="3">
        <v>3226.0349999999999</v>
      </c>
      <c r="AU9" s="3">
        <v>888.17600000000004</v>
      </c>
      <c r="AV9" s="3">
        <v>3298.0659999999998</v>
      </c>
      <c r="AW9" s="3">
        <v>879.58900000000006</v>
      </c>
      <c r="AX9" s="222">
        <v>3380.9560000000001</v>
      </c>
      <c r="AY9" s="222">
        <v>945.327</v>
      </c>
      <c r="AZ9" s="222">
        <v>3559.5880000000002</v>
      </c>
      <c r="BA9" s="222">
        <v>3380.9560000000001</v>
      </c>
      <c r="BB9" s="222">
        <v>3380.9560000000001</v>
      </c>
    </row>
    <row r="10" spans="1:57" hidden="1" outlineLevel="1">
      <c r="A10" s="55"/>
      <c r="B10" t="s">
        <v>519</v>
      </c>
      <c r="AE10" s="3"/>
      <c r="AI10" s="3"/>
      <c r="AJ10" s="3"/>
      <c r="AK10" s="3"/>
      <c r="AL10" s="3"/>
      <c r="AM10" s="3"/>
      <c r="AN10" s="3"/>
      <c r="AO10" s="3"/>
      <c r="AP10" s="3"/>
      <c r="AQ10" s="3" t="e">
        <v>#VALUE!</v>
      </c>
      <c r="AR10" s="3">
        <v>249737.149</v>
      </c>
      <c r="AS10" s="3">
        <v>250601.353</v>
      </c>
      <c r="AT10" s="3">
        <v>279354.29399999999</v>
      </c>
      <c r="AU10" s="3">
        <v>282881.56400000001</v>
      </c>
      <c r="AV10" s="3">
        <v>285982.636</v>
      </c>
      <c r="AW10" s="3">
        <v>289047.86499999999</v>
      </c>
      <c r="AX10" s="222">
        <v>292673.33600000001</v>
      </c>
      <c r="AY10" s="222">
        <v>301460.52899999998</v>
      </c>
      <c r="AZ10" s="222">
        <v>256134.61600000001</v>
      </c>
      <c r="BA10" s="222">
        <v>292673.33600000001</v>
      </c>
      <c r="BB10" s="222">
        <v>292673.33600000001</v>
      </c>
    </row>
    <row r="11" spans="1:57" hidden="1" outlineLevel="1">
      <c r="A11" t="s">
        <v>516</v>
      </c>
      <c r="B11" t="s">
        <v>521</v>
      </c>
      <c r="AE11" s="3"/>
      <c r="AI11" s="3"/>
      <c r="AJ11" s="3"/>
      <c r="AK11" s="3"/>
      <c r="AL11" s="3"/>
      <c r="AM11" s="3"/>
      <c r="AN11" s="3"/>
      <c r="AO11" s="3"/>
      <c r="AP11" s="3"/>
      <c r="AQ11" s="3" t="e">
        <v>#VALUE!</v>
      </c>
      <c r="AR11" s="3">
        <v>80.751000000000005</v>
      </c>
      <c r="AS11" s="3">
        <v>318.892</v>
      </c>
      <c r="AT11" s="3">
        <v>294.55200000000002</v>
      </c>
      <c r="AU11" s="3">
        <v>351.988</v>
      </c>
      <c r="AV11" s="3">
        <v>301.98700000000002</v>
      </c>
      <c r="AW11" s="3">
        <v>351.94799999999998</v>
      </c>
      <c r="AX11" s="222">
        <v>308.71800000000002</v>
      </c>
      <c r="AY11" s="222">
        <v>375.25299999999999</v>
      </c>
      <c r="AZ11" s="222">
        <v>325.95499999999998</v>
      </c>
      <c r="BA11" s="222">
        <v>308.71800000000002</v>
      </c>
      <c r="BB11" s="222">
        <v>308.71800000000002</v>
      </c>
    </row>
    <row r="12" spans="1:57" hidden="1" outlineLevel="1">
      <c r="A12" s="55" t="s">
        <v>517</v>
      </c>
      <c r="B12" t="s">
        <v>522</v>
      </c>
      <c r="AJ12" s="3"/>
      <c r="AK12" s="3"/>
      <c r="AL12" s="3"/>
      <c r="AM12" s="3"/>
      <c r="AN12" s="3"/>
      <c r="AO12" s="3"/>
      <c r="AP12" s="3"/>
      <c r="AQ12" s="3" t="e">
        <v>#VALUE!</v>
      </c>
      <c r="AR12" s="3">
        <v>28197.114000000001</v>
      </c>
      <c r="AS12" s="3">
        <v>28301.419000000002</v>
      </c>
      <c r="AT12" s="3">
        <v>59914.069000000003</v>
      </c>
      <c r="AU12" s="3">
        <v>60751.631999999998</v>
      </c>
      <c r="AV12" s="3">
        <v>61505.508000000002</v>
      </c>
      <c r="AW12" s="3">
        <v>62238.745000000003</v>
      </c>
      <c r="AX12" s="222">
        <v>63111.641000000003</v>
      </c>
      <c r="AY12" s="222">
        <v>68181.827999999994</v>
      </c>
      <c r="AZ12" s="222">
        <v>39471.917000000001</v>
      </c>
      <c r="BA12" s="222">
        <v>63111.641000000003</v>
      </c>
      <c r="BB12" s="222">
        <v>63111.641000000003</v>
      </c>
    </row>
    <row r="13" spans="1:57" ht="29" collapsed="1">
      <c r="A13" s="56" t="s">
        <v>518</v>
      </c>
    </row>
    <row r="14" spans="1:57"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57">
      <c r="B15" s="57" t="s">
        <v>89</v>
      </c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57"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</sheetData>
  <phoneticPr fontId="29" type="noConversion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AC55"/>
  <sheetViews>
    <sheetView showGridLines="0" zoomScale="130" zoomScaleNormal="130" workbookViewId="0">
      <pane xSplit="2" ySplit="5" topLeftCell="AA6" activePane="bottomRight" state="frozen"/>
      <selection activeCell="X9" sqref="X9"/>
      <selection pane="topRight" activeCell="X9" sqref="X9"/>
      <selection pane="bottomLeft" activeCell="X9" sqref="X9"/>
      <selection pane="bottomRight" activeCell="AB8" sqref="AB8"/>
    </sheetView>
  </sheetViews>
  <sheetFormatPr baseColWidth="10" defaultColWidth="11.453125" defaultRowHeight="14.5" outlineLevelCol="1"/>
  <cols>
    <col min="1" max="1" width="58.453125" customWidth="1"/>
    <col min="2" max="2" width="14" customWidth="1" outlineLevel="1"/>
    <col min="3" max="26" width="14.81640625" customWidth="1"/>
    <col min="28" max="28" width="14.81640625" customWidth="1"/>
    <col min="29" max="29" width="12.08984375" bestFit="1" customWidth="1"/>
  </cols>
  <sheetData>
    <row r="1" spans="1:29">
      <c r="A1" s="16" t="s">
        <v>151</v>
      </c>
      <c r="B1" s="16" t="s">
        <v>640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B1" s="31"/>
    </row>
    <row r="2" spans="1:29">
      <c r="A2" s="16" t="s">
        <v>152</v>
      </c>
      <c r="B2" s="16" t="s">
        <v>662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B2" s="31"/>
    </row>
    <row r="3" spans="1:29">
      <c r="A3" s="34" t="s">
        <v>191</v>
      </c>
      <c r="B3" s="16" t="s">
        <v>79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B3" s="31"/>
    </row>
    <row r="4" spans="1:29">
      <c r="A4" s="34"/>
      <c r="B4" s="25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B4" s="31"/>
    </row>
    <row r="5" spans="1:29">
      <c r="A5" s="34"/>
      <c r="B5" s="35"/>
      <c r="C5" s="24">
        <v>42248</v>
      </c>
      <c r="D5" s="24">
        <v>42339</v>
      </c>
      <c r="E5" s="24">
        <v>42430</v>
      </c>
      <c r="F5" s="24">
        <v>42522</v>
      </c>
      <c r="G5" s="24">
        <v>42614</v>
      </c>
      <c r="H5" s="24">
        <v>42705</v>
      </c>
      <c r="I5" s="24">
        <v>42795</v>
      </c>
      <c r="J5" s="24">
        <v>42887</v>
      </c>
      <c r="K5" s="24">
        <v>42979</v>
      </c>
      <c r="L5" s="24">
        <v>43070</v>
      </c>
      <c r="M5" s="24">
        <v>43160</v>
      </c>
      <c r="N5" s="24">
        <v>43252</v>
      </c>
      <c r="O5" s="24">
        <v>43344</v>
      </c>
      <c r="P5" s="24">
        <v>43435</v>
      </c>
      <c r="Q5" s="24">
        <v>43525</v>
      </c>
      <c r="R5" s="24">
        <v>43617</v>
      </c>
      <c r="S5" s="24">
        <v>43709</v>
      </c>
      <c r="T5" s="24">
        <v>43800</v>
      </c>
      <c r="U5" s="24">
        <v>43891</v>
      </c>
      <c r="V5" s="24">
        <v>43983</v>
      </c>
      <c r="W5" s="24">
        <v>44075</v>
      </c>
      <c r="X5" s="24">
        <v>44166</v>
      </c>
      <c r="Y5" s="24">
        <v>44256</v>
      </c>
      <c r="Z5" s="24">
        <v>44348</v>
      </c>
      <c r="AA5" s="24">
        <v>44440</v>
      </c>
      <c r="AB5" s="24">
        <v>44531</v>
      </c>
    </row>
    <row r="6" spans="1:29">
      <c r="A6" s="34" t="s">
        <v>90</v>
      </c>
      <c r="B6" s="35" t="s">
        <v>663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4"/>
      <c r="Y6" s="43"/>
      <c r="Z6" s="43"/>
      <c r="AB6" s="44"/>
    </row>
    <row r="7" spans="1:29">
      <c r="A7" s="27" t="s">
        <v>153</v>
      </c>
      <c r="B7" s="27" t="s">
        <v>664</v>
      </c>
      <c r="C7" s="44">
        <v>420135.04321199999</v>
      </c>
      <c r="D7" s="44">
        <v>561623.66544999997</v>
      </c>
      <c r="E7" s="44">
        <v>445765.36459800001</v>
      </c>
      <c r="F7" s="44">
        <v>427989.31457499997</v>
      </c>
      <c r="G7" s="44">
        <v>479204.92859199998</v>
      </c>
      <c r="H7" s="44">
        <v>441176.89755699999</v>
      </c>
      <c r="I7" s="44">
        <v>416806</v>
      </c>
      <c r="J7" s="44">
        <v>507986.24358299997</v>
      </c>
      <c r="K7" s="44">
        <v>455408.96672700002</v>
      </c>
      <c r="L7" s="44">
        <v>497422.923029</v>
      </c>
      <c r="M7" s="44">
        <v>469773.52298900002</v>
      </c>
      <c r="N7" s="44">
        <v>525004.06233599992</v>
      </c>
      <c r="O7" s="44">
        <v>418283.06666499999</v>
      </c>
      <c r="P7" s="44">
        <v>394331.81320800004</v>
      </c>
      <c r="Q7" s="44">
        <v>341684.79930199997</v>
      </c>
      <c r="R7" s="44">
        <v>518589.45496900001</v>
      </c>
      <c r="S7" s="44">
        <v>437363.429206</v>
      </c>
      <c r="T7" s="44">
        <v>693082.00638099993</v>
      </c>
      <c r="U7" s="44">
        <v>582437.66737899999</v>
      </c>
      <c r="V7" s="44">
        <v>421417</v>
      </c>
      <c r="W7" s="44">
        <v>528468</v>
      </c>
      <c r="X7" s="44">
        <v>447692</v>
      </c>
      <c r="Y7" s="44">
        <v>428881</v>
      </c>
      <c r="Z7" s="44">
        <v>708765</v>
      </c>
      <c r="AA7" s="44">
        <v>604080</v>
      </c>
      <c r="AB7" s="44">
        <v>840208</v>
      </c>
      <c r="AC7" s="8"/>
    </row>
    <row r="8" spans="1:29">
      <c r="A8" s="30" t="s">
        <v>154</v>
      </c>
      <c r="B8" s="31" t="s">
        <v>665</v>
      </c>
      <c r="C8" s="44">
        <v>71004</v>
      </c>
      <c r="D8" s="44">
        <v>41092.393024999998</v>
      </c>
      <c r="E8" s="44">
        <v>38600.035537000003</v>
      </c>
      <c r="F8" s="44">
        <v>52766</v>
      </c>
      <c r="G8" s="44">
        <v>48761</v>
      </c>
      <c r="H8" s="44">
        <v>32185</v>
      </c>
      <c r="I8" s="44">
        <v>51701</v>
      </c>
      <c r="J8" s="44">
        <v>44777</v>
      </c>
      <c r="K8" s="44">
        <v>66817</v>
      </c>
      <c r="L8" s="44">
        <v>76270.525999999998</v>
      </c>
      <c r="M8" s="44">
        <v>50316</v>
      </c>
      <c r="N8" s="44">
        <v>137493</v>
      </c>
      <c r="O8" s="44">
        <v>104375</v>
      </c>
      <c r="P8" s="44">
        <v>35628</v>
      </c>
      <c r="Q8" s="44">
        <v>82895</v>
      </c>
      <c r="R8" s="44">
        <v>138830</v>
      </c>
      <c r="S8" s="44">
        <v>101653</v>
      </c>
      <c r="T8" s="44">
        <v>150526</v>
      </c>
      <c r="U8" s="44">
        <v>38784</v>
      </c>
      <c r="V8" s="44">
        <v>37987</v>
      </c>
      <c r="W8" s="44">
        <v>58788</v>
      </c>
      <c r="X8" s="44">
        <v>39433</v>
      </c>
      <c r="Y8" s="44">
        <v>122897</v>
      </c>
      <c r="Z8" s="44">
        <v>97483</v>
      </c>
      <c r="AA8" s="44">
        <v>87304</v>
      </c>
      <c r="AB8" s="44">
        <v>54727</v>
      </c>
      <c r="AC8" s="8"/>
    </row>
    <row r="9" spans="1:29">
      <c r="A9" s="30" t="s">
        <v>155</v>
      </c>
      <c r="B9" s="31" t="s">
        <v>666</v>
      </c>
      <c r="C9" s="44">
        <v>195640.58366</v>
      </c>
      <c r="D9" s="44">
        <v>188757.54080999998</v>
      </c>
      <c r="E9" s="44">
        <v>216303.98154100002</v>
      </c>
      <c r="F9" s="44">
        <v>126594.401925</v>
      </c>
      <c r="G9" s="44">
        <v>130411.895349</v>
      </c>
      <c r="H9" s="44">
        <v>267099.27380700002</v>
      </c>
      <c r="I9" s="44">
        <v>126266.481634</v>
      </c>
      <c r="J9" s="44">
        <v>121140.236386</v>
      </c>
      <c r="K9" s="44">
        <v>115264.689495</v>
      </c>
      <c r="L9" s="44">
        <v>94439.406132999997</v>
      </c>
      <c r="M9" s="44">
        <v>96200.889739000006</v>
      </c>
      <c r="N9" s="44">
        <v>114523.583692</v>
      </c>
      <c r="O9" s="44">
        <v>128148.397964</v>
      </c>
      <c r="P9" s="44">
        <v>106095.358826</v>
      </c>
      <c r="Q9" s="44">
        <v>103770.16675400001</v>
      </c>
      <c r="R9" s="44">
        <v>95274.113681000003</v>
      </c>
      <c r="S9" s="44">
        <v>96954.848859000005</v>
      </c>
      <c r="T9" s="44">
        <v>123763.374733</v>
      </c>
      <c r="U9" s="44">
        <v>56333.474004000003</v>
      </c>
      <c r="V9" s="44">
        <v>95842</v>
      </c>
      <c r="W9" s="44">
        <v>109694</v>
      </c>
      <c r="X9" s="44">
        <v>110673</v>
      </c>
      <c r="Y9" s="44">
        <v>103786</v>
      </c>
      <c r="Z9" s="44">
        <v>87838</v>
      </c>
      <c r="AA9" s="44">
        <v>75213</v>
      </c>
      <c r="AB9" s="44">
        <v>48564</v>
      </c>
      <c r="AC9" s="8"/>
    </row>
    <row r="10" spans="1:29">
      <c r="A10" s="30" t="s">
        <v>156</v>
      </c>
      <c r="B10" s="31" t="s">
        <v>667</v>
      </c>
      <c r="C10" s="44">
        <v>749</v>
      </c>
      <c r="D10" s="44">
        <v>0</v>
      </c>
      <c r="E10" s="44">
        <v>0</v>
      </c>
      <c r="F10" s="44">
        <v>0</v>
      </c>
      <c r="G10" s="44">
        <v>3231</v>
      </c>
      <c r="H10" s="44">
        <v>0</v>
      </c>
      <c r="I10" s="44">
        <v>8196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3008.5166799999997</v>
      </c>
      <c r="R10" s="44">
        <v>4003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8"/>
    </row>
    <row r="11" spans="1:29">
      <c r="A11" s="30" t="s">
        <v>157</v>
      </c>
      <c r="B11" s="31" t="s">
        <v>668</v>
      </c>
      <c r="C11" s="44">
        <v>175022</v>
      </c>
      <c r="D11" s="44">
        <v>139322</v>
      </c>
      <c r="E11" s="44">
        <v>147915</v>
      </c>
      <c r="F11" s="44">
        <v>132578</v>
      </c>
      <c r="G11" s="44">
        <v>117461</v>
      </c>
      <c r="H11" s="44">
        <v>99886.626461000007</v>
      </c>
      <c r="I11" s="44">
        <v>98128</v>
      </c>
      <c r="J11" s="44">
        <v>101218.785212</v>
      </c>
      <c r="K11" s="44">
        <v>121726</v>
      </c>
      <c r="L11" s="44">
        <v>132750</v>
      </c>
      <c r="M11" s="44">
        <v>117275</v>
      </c>
      <c r="N11" s="44">
        <v>176387.186946</v>
      </c>
      <c r="O11" s="44">
        <v>143774</v>
      </c>
      <c r="P11" s="44">
        <v>150265</v>
      </c>
      <c r="Q11" s="44">
        <v>124903</v>
      </c>
      <c r="R11" s="44">
        <v>152888</v>
      </c>
      <c r="S11" s="44">
        <v>255462</v>
      </c>
      <c r="T11" s="44">
        <v>274975</v>
      </c>
      <c r="U11" s="44">
        <v>425629</v>
      </c>
      <c r="V11" s="44">
        <v>305500</v>
      </c>
      <c r="W11" s="44">
        <v>228557</v>
      </c>
      <c r="X11" s="44">
        <v>223385</v>
      </c>
      <c r="Y11" s="44">
        <v>175543</v>
      </c>
      <c r="Z11" s="44">
        <v>169537</v>
      </c>
      <c r="AA11" s="44">
        <v>233851</v>
      </c>
      <c r="AB11" s="44">
        <v>240391</v>
      </c>
      <c r="AC11" s="8"/>
    </row>
    <row r="12" spans="1:29">
      <c r="A12" s="30" t="s">
        <v>158</v>
      </c>
      <c r="B12" s="31" t="s">
        <v>669</v>
      </c>
      <c r="C12" s="44">
        <v>1736</v>
      </c>
      <c r="D12" s="44">
        <v>713</v>
      </c>
      <c r="E12" s="44">
        <v>43</v>
      </c>
      <c r="F12" s="44">
        <v>0</v>
      </c>
      <c r="G12" s="44">
        <v>278</v>
      </c>
      <c r="H12" s="44">
        <v>238</v>
      </c>
      <c r="I12" s="44">
        <v>240</v>
      </c>
      <c r="J12" s="44">
        <v>661</v>
      </c>
      <c r="K12" s="44">
        <v>46</v>
      </c>
      <c r="L12" s="44">
        <v>0</v>
      </c>
      <c r="M12" s="44">
        <v>561</v>
      </c>
      <c r="N12" s="44">
        <v>5164</v>
      </c>
      <c r="O12" s="44">
        <v>638</v>
      </c>
      <c r="P12" s="44">
        <v>10730</v>
      </c>
      <c r="Q12" s="44">
        <v>2310</v>
      </c>
      <c r="R12" s="44">
        <v>4013</v>
      </c>
      <c r="S12" s="44">
        <v>3100</v>
      </c>
      <c r="T12" s="44">
        <v>568</v>
      </c>
      <c r="U12" s="44">
        <v>244</v>
      </c>
      <c r="V12" s="44">
        <v>0</v>
      </c>
      <c r="W12" s="44">
        <v>240</v>
      </c>
      <c r="X12" s="44">
        <v>724</v>
      </c>
      <c r="Y12" s="44">
        <v>3044</v>
      </c>
      <c r="Z12" s="44">
        <v>3297</v>
      </c>
      <c r="AA12" s="44">
        <v>2193</v>
      </c>
      <c r="AB12" s="44">
        <v>2824</v>
      </c>
      <c r="AC12" s="8"/>
    </row>
    <row r="13" spans="1:29">
      <c r="A13" s="30" t="s">
        <v>159</v>
      </c>
      <c r="B13" s="31" t="s">
        <v>670</v>
      </c>
      <c r="C13" s="44">
        <v>3911041.8762710001</v>
      </c>
      <c r="D13" s="44">
        <v>3981083.2970989998</v>
      </c>
      <c r="E13" s="44">
        <v>4017262.1883459999</v>
      </c>
      <c r="F13" s="44">
        <v>4130470.0965149999</v>
      </c>
      <c r="G13" s="44">
        <v>4218477.5785450004</v>
      </c>
      <c r="H13" s="44">
        <v>4381442.9867219999</v>
      </c>
      <c r="I13" s="44">
        <v>4448693.8535009995</v>
      </c>
      <c r="J13" s="44">
        <v>4539559.793389</v>
      </c>
      <c r="K13" s="44">
        <v>4648662.2383439997</v>
      </c>
      <c r="L13" s="44">
        <v>4753781.9888869999</v>
      </c>
      <c r="M13" s="44">
        <v>4846043.2601819998</v>
      </c>
      <c r="N13" s="44">
        <v>4982068.2495690007</v>
      </c>
      <c r="O13" s="44">
        <v>5099638.9940489996</v>
      </c>
      <c r="P13" s="44">
        <v>5245151.7021399997</v>
      </c>
      <c r="Q13" s="44">
        <v>5272984.5938680004</v>
      </c>
      <c r="R13" s="44">
        <v>5406604.540267</v>
      </c>
      <c r="S13" s="44">
        <v>5725217.0026150001</v>
      </c>
      <c r="T13" s="44">
        <v>5950720.471779</v>
      </c>
      <c r="U13" s="44">
        <v>6088859.2461869996</v>
      </c>
      <c r="V13" s="44">
        <v>6121261</v>
      </c>
      <c r="W13" s="44">
        <v>6196322</v>
      </c>
      <c r="X13" s="44">
        <v>6104615</v>
      </c>
      <c r="Y13" s="44">
        <v>6139278</v>
      </c>
      <c r="Z13" s="44">
        <v>6115410</v>
      </c>
      <c r="AA13" s="44">
        <v>6391103</v>
      </c>
      <c r="AB13" s="44">
        <v>6570023</v>
      </c>
      <c r="AC13" s="8"/>
    </row>
    <row r="14" spans="1:29">
      <c r="A14" s="30" t="s">
        <v>526</v>
      </c>
      <c r="B14" s="31" t="s">
        <v>671</v>
      </c>
      <c r="C14" s="44">
        <v>403575</v>
      </c>
      <c r="D14" s="44">
        <v>421023</v>
      </c>
      <c r="E14" s="44">
        <v>454921</v>
      </c>
      <c r="F14" s="44">
        <v>492900</v>
      </c>
      <c r="G14" s="44">
        <v>515102</v>
      </c>
      <c r="H14" s="44">
        <v>610695</v>
      </c>
      <c r="I14" s="44">
        <v>607576</v>
      </c>
      <c r="J14" s="44">
        <v>582366</v>
      </c>
      <c r="K14" s="44">
        <v>592816</v>
      </c>
      <c r="L14" s="44">
        <v>678541.503654</v>
      </c>
      <c r="M14" s="44">
        <v>637594</v>
      </c>
      <c r="N14" s="44">
        <v>592692</v>
      </c>
      <c r="O14" s="44">
        <v>579759</v>
      </c>
      <c r="P14" s="44">
        <v>751206</v>
      </c>
      <c r="Q14" s="44">
        <v>639283</v>
      </c>
      <c r="R14" s="44">
        <v>614619</v>
      </c>
      <c r="S14" s="44">
        <v>624896</v>
      </c>
      <c r="T14" s="44">
        <v>756594</v>
      </c>
      <c r="U14" s="44">
        <v>974603</v>
      </c>
      <c r="V14" s="44">
        <v>1176899</v>
      </c>
      <c r="W14" s="44">
        <v>1017948</v>
      </c>
      <c r="X14" s="44">
        <v>932317</v>
      </c>
      <c r="Y14" s="44">
        <v>825574</v>
      </c>
      <c r="Z14" s="44">
        <v>1031599</v>
      </c>
      <c r="AA14" s="44">
        <v>1191906</v>
      </c>
      <c r="AB14" s="44">
        <v>1334855</v>
      </c>
      <c r="AC14" s="8"/>
    </row>
    <row r="15" spans="1:29">
      <c r="A15" s="30" t="s">
        <v>160</v>
      </c>
      <c r="B15" s="31" t="s">
        <v>672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8"/>
    </row>
    <row r="16" spans="1:29">
      <c r="A16" s="30" t="s">
        <v>161</v>
      </c>
      <c r="B16" s="31" t="s">
        <v>673</v>
      </c>
      <c r="C16" s="44">
        <v>3005.273933000004</v>
      </c>
      <c r="D16" s="44">
        <v>3048.2904890000063</v>
      </c>
      <c r="E16" s="44">
        <v>3066.7666620000091</v>
      </c>
      <c r="F16" s="44">
        <v>3127</v>
      </c>
      <c r="G16" s="44">
        <v>4114.0520209999995</v>
      </c>
      <c r="H16" s="44">
        <v>4152.0520209999995</v>
      </c>
      <c r="I16" s="44">
        <v>4150.0520209999995</v>
      </c>
      <c r="J16" s="44">
        <v>5436.0520209999995</v>
      </c>
      <c r="K16" s="44">
        <v>5356.0520209999995</v>
      </c>
      <c r="L16" s="44">
        <v>2093.5483669999999</v>
      </c>
      <c r="M16" s="44">
        <v>2095.052021</v>
      </c>
      <c r="N16" s="44">
        <v>2095.052021</v>
      </c>
      <c r="O16" s="44">
        <v>2095.052021</v>
      </c>
      <c r="P16" s="44">
        <v>2095.052021</v>
      </c>
      <c r="Q16" s="44">
        <v>2094.8840550000064</v>
      </c>
      <c r="R16" s="44">
        <v>2095.052021</v>
      </c>
      <c r="S16" s="44">
        <v>2095.052021</v>
      </c>
      <c r="T16" s="44">
        <v>2095.052021</v>
      </c>
      <c r="U16" s="44">
        <v>2095.052021</v>
      </c>
      <c r="V16" s="44">
        <v>2095</v>
      </c>
      <c r="W16" s="44">
        <v>2095</v>
      </c>
      <c r="X16" s="44">
        <v>2095</v>
      </c>
      <c r="Y16" s="44">
        <v>2095</v>
      </c>
      <c r="Z16" s="44">
        <v>2095</v>
      </c>
      <c r="AA16" s="44">
        <v>2095</v>
      </c>
      <c r="AB16" s="44">
        <v>2111</v>
      </c>
      <c r="AC16" s="8"/>
    </row>
    <row r="17" spans="1:29">
      <c r="A17" s="30" t="s">
        <v>162</v>
      </c>
      <c r="B17" s="31" t="s">
        <v>674</v>
      </c>
      <c r="C17" s="44">
        <v>66447</v>
      </c>
      <c r="D17" s="44">
        <v>67861</v>
      </c>
      <c r="E17" s="44">
        <v>76094</v>
      </c>
      <c r="F17" s="44">
        <v>69229</v>
      </c>
      <c r="G17" s="44">
        <v>61652</v>
      </c>
      <c r="H17" s="44">
        <v>53285</v>
      </c>
      <c r="I17" s="44">
        <v>50875</v>
      </c>
      <c r="J17" s="44">
        <v>49152</v>
      </c>
      <c r="K17" s="44">
        <v>47690</v>
      </c>
      <c r="L17" s="44">
        <v>47588.563742999999</v>
      </c>
      <c r="M17" s="44">
        <v>47474</v>
      </c>
      <c r="N17" s="44">
        <v>47262</v>
      </c>
      <c r="O17" s="44">
        <v>46935</v>
      </c>
      <c r="P17" s="44">
        <v>46624</v>
      </c>
      <c r="Q17" s="44">
        <v>46231</v>
      </c>
      <c r="R17" s="44">
        <v>45738</v>
      </c>
      <c r="S17" s="44">
        <v>45252</v>
      </c>
      <c r="T17" s="44">
        <v>44943</v>
      </c>
      <c r="U17" s="44">
        <v>44288</v>
      </c>
      <c r="V17" s="44">
        <v>43660</v>
      </c>
      <c r="W17" s="44">
        <v>42879</v>
      </c>
      <c r="X17" s="44">
        <v>41645</v>
      </c>
      <c r="Y17" s="44">
        <v>40740</v>
      </c>
      <c r="Z17" s="44">
        <v>40342</v>
      </c>
      <c r="AA17" s="44">
        <v>40084</v>
      </c>
      <c r="AB17" s="44">
        <v>40060</v>
      </c>
      <c r="AC17" s="8"/>
    </row>
    <row r="18" spans="1:29">
      <c r="A18" s="30" t="s">
        <v>163</v>
      </c>
      <c r="B18" s="31" t="s">
        <v>57</v>
      </c>
      <c r="C18" s="44">
        <v>25585</v>
      </c>
      <c r="D18" s="44">
        <v>25601</v>
      </c>
      <c r="E18" s="44">
        <v>25363</v>
      </c>
      <c r="F18" s="44">
        <v>25459</v>
      </c>
      <c r="G18" s="44">
        <v>25188</v>
      </c>
      <c r="H18" s="44">
        <v>25059</v>
      </c>
      <c r="I18" s="44">
        <v>25064</v>
      </c>
      <c r="J18" s="44">
        <v>25068</v>
      </c>
      <c r="K18" s="44">
        <v>25086</v>
      </c>
      <c r="L18" s="44">
        <v>24084.436257000001</v>
      </c>
      <c r="M18" s="44">
        <v>23864</v>
      </c>
      <c r="N18" s="44">
        <v>23494</v>
      </c>
      <c r="O18" s="44">
        <v>22995</v>
      </c>
      <c r="P18" s="44">
        <v>22656</v>
      </c>
      <c r="Q18" s="44">
        <v>21738</v>
      </c>
      <c r="R18" s="44">
        <v>22032</v>
      </c>
      <c r="S18" s="44">
        <v>22180</v>
      </c>
      <c r="T18" s="44">
        <v>22168</v>
      </c>
      <c r="U18" s="44">
        <v>22025</v>
      </c>
      <c r="V18" s="44">
        <v>21870</v>
      </c>
      <c r="W18" s="44">
        <v>21410</v>
      </c>
      <c r="X18" s="44">
        <v>20980</v>
      </c>
      <c r="Y18" s="44">
        <v>20547</v>
      </c>
      <c r="Z18" s="44">
        <v>20437</v>
      </c>
      <c r="AA18" s="44">
        <v>20236</v>
      </c>
      <c r="AB18" s="44">
        <v>19967</v>
      </c>
      <c r="AC18" s="8"/>
    </row>
    <row r="19" spans="1:29">
      <c r="A19" s="30" t="s">
        <v>164</v>
      </c>
      <c r="B19" s="45" t="s">
        <v>77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>
        <v>7806</v>
      </c>
      <c r="R19" s="44">
        <v>7049</v>
      </c>
      <c r="S19" s="44">
        <v>6734</v>
      </c>
      <c r="T19" s="44">
        <v>8206</v>
      </c>
      <c r="U19" s="44">
        <v>7886</v>
      </c>
      <c r="V19" s="44">
        <v>8023</v>
      </c>
      <c r="W19" s="44">
        <v>7604</v>
      </c>
      <c r="X19" s="44">
        <v>7297</v>
      </c>
      <c r="Y19" s="44">
        <v>6993</v>
      </c>
      <c r="Z19" s="44">
        <v>6696</v>
      </c>
      <c r="AA19" s="44">
        <v>7590</v>
      </c>
      <c r="AB19" s="44">
        <v>7398</v>
      </c>
      <c r="AC19" s="8"/>
    </row>
    <row r="20" spans="1:29">
      <c r="A20" s="30" t="s">
        <v>165</v>
      </c>
      <c r="B20" s="31" t="s">
        <v>50</v>
      </c>
      <c r="C20" s="44">
        <v>2116.2369250000002</v>
      </c>
      <c r="D20" s="44">
        <v>2877.4091010000002</v>
      </c>
      <c r="E20" s="44">
        <v>2020.355959</v>
      </c>
      <c r="F20" s="44">
        <v>1040</v>
      </c>
      <c r="G20" s="44">
        <v>1015</v>
      </c>
      <c r="H20" s="44">
        <v>1086</v>
      </c>
      <c r="I20" s="44">
        <v>1040.924413</v>
      </c>
      <c r="J20" s="44">
        <v>1582</v>
      </c>
      <c r="K20" s="44">
        <v>1582</v>
      </c>
      <c r="L20" s="44">
        <v>1417</v>
      </c>
      <c r="M20" s="44">
        <v>1438</v>
      </c>
      <c r="N20" s="44">
        <v>1256</v>
      </c>
      <c r="O20" s="44">
        <v>3239.9168750000003</v>
      </c>
      <c r="P20" s="44">
        <v>2052.5491320000001</v>
      </c>
      <c r="Q20" s="44">
        <v>1970.355276</v>
      </c>
      <c r="R20" s="44">
        <v>1768.6997040000001</v>
      </c>
      <c r="S20" s="44">
        <v>1733.710345</v>
      </c>
      <c r="T20" s="44">
        <v>2084.9294460000001</v>
      </c>
      <c r="U20" s="44">
        <v>6068.2577250000004</v>
      </c>
      <c r="V20" s="44">
        <v>8355</v>
      </c>
      <c r="W20" s="44">
        <v>4769</v>
      </c>
      <c r="X20" s="44">
        <v>1992</v>
      </c>
      <c r="Y20" s="44">
        <v>1879</v>
      </c>
      <c r="Z20" s="44">
        <v>3961</v>
      </c>
      <c r="AA20" s="44">
        <v>3147</v>
      </c>
      <c r="AB20" s="44">
        <v>3146</v>
      </c>
      <c r="AC20" s="8"/>
    </row>
    <row r="21" spans="1:29">
      <c r="A21" s="30" t="s">
        <v>166</v>
      </c>
      <c r="B21" s="31" t="s">
        <v>58</v>
      </c>
      <c r="C21" s="44">
        <v>27517</v>
      </c>
      <c r="D21" s="44">
        <v>31825</v>
      </c>
      <c r="E21" s="44">
        <v>33309</v>
      </c>
      <c r="F21" s="44">
        <v>33466</v>
      </c>
      <c r="G21" s="44">
        <v>33726</v>
      </c>
      <c r="H21" s="44">
        <v>35992.291151999998</v>
      </c>
      <c r="I21" s="44">
        <v>36455</v>
      </c>
      <c r="J21" s="44">
        <v>38433</v>
      </c>
      <c r="K21" s="44">
        <v>21118</v>
      </c>
      <c r="L21" s="44">
        <v>20694.341370450002</v>
      </c>
      <c r="M21" s="44">
        <v>21799.680842000002</v>
      </c>
      <c r="N21" s="44">
        <v>23055.211457000001</v>
      </c>
      <c r="O21" s="44">
        <v>21281</v>
      </c>
      <c r="P21" s="44">
        <v>23248.012081999997</v>
      </c>
      <c r="Q21" s="44">
        <v>20896.592241999999</v>
      </c>
      <c r="R21" s="44">
        <v>19638.489898</v>
      </c>
      <c r="S21" s="44">
        <v>22589.248696999999</v>
      </c>
      <c r="T21" s="44">
        <v>24434.474585000004</v>
      </c>
      <c r="U21" s="44">
        <v>30640.286402000002</v>
      </c>
      <c r="V21" s="44">
        <v>23597</v>
      </c>
      <c r="W21" s="44">
        <v>25731</v>
      </c>
      <c r="X21" s="44">
        <v>28899</v>
      </c>
      <c r="Y21" s="44">
        <v>35853</v>
      </c>
      <c r="Z21" s="44">
        <v>43939</v>
      </c>
      <c r="AA21" s="44">
        <v>55750</v>
      </c>
      <c r="AB21" s="44">
        <v>58785</v>
      </c>
      <c r="AC21" s="8"/>
    </row>
    <row r="22" spans="1:29">
      <c r="A22" s="30" t="s">
        <v>167</v>
      </c>
      <c r="B22" s="31" t="s">
        <v>675</v>
      </c>
      <c r="C22" s="44">
        <v>97372.370433999997</v>
      </c>
      <c r="D22" s="44">
        <v>119852.577638</v>
      </c>
      <c r="E22" s="44">
        <v>118656.308556</v>
      </c>
      <c r="F22" s="44">
        <v>129793.594167</v>
      </c>
      <c r="G22" s="44">
        <v>134350.17440600001</v>
      </c>
      <c r="H22" s="44">
        <v>138551.71805999998</v>
      </c>
      <c r="I22" s="44">
        <v>129296.264882</v>
      </c>
      <c r="J22" s="44">
        <v>114531.703186</v>
      </c>
      <c r="K22" s="44">
        <v>120747.17362599999</v>
      </c>
      <c r="L22" s="44">
        <v>112298.238064</v>
      </c>
      <c r="M22" s="44">
        <v>161187.89130699998</v>
      </c>
      <c r="N22" s="44">
        <v>157785.99420399999</v>
      </c>
      <c r="O22" s="44">
        <v>138105.752951</v>
      </c>
      <c r="P22" s="44">
        <v>143690.79977400001</v>
      </c>
      <c r="Q22" s="44">
        <v>236517.752951</v>
      </c>
      <c r="R22" s="44">
        <v>165005.135301</v>
      </c>
      <c r="S22" s="44">
        <v>174235.752951</v>
      </c>
      <c r="T22" s="44">
        <v>210611.41066300002</v>
      </c>
      <c r="U22" s="44">
        <v>268788.752951</v>
      </c>
      <c r="V22" s="44">
        <v>172432</v>
      </c>
      <c r="W22" s="44">
        <v>141382</v>
      </c>
      <c r="X22" s="44">
        <v>113046</v>
      </c>
      <c r="Y22" s="44">
        <v>115740</v>
      </c>
      <c r="Z22" s="44">
        <v>108583</v>
      </c>
      <c r="AA22" s="44">
        <v>113916</v>
      </c>
      <c r="AB22" s="44">
        <v>142719</v>
      </c>
      <c r="AC22" s="8"/>
    </row>
    <row r="23" spans="1:29" ht="15" thickBot="1">
      <c r="A23" s="23" t="s">
        <v>168</v>
      </c>
      <c r="B23" s="25" t="s">
        <v>676</v>
      </c>
      <c r="C23" s="46">
        <v>5400946.3844350008</v>
      </c>
      <c r="D23" s="46">
        <v>5584680.1736120004</v>
      </c>
      <c r="E23" s="46">
        <v>5579319.0011989996</v>
      </c>
      <c r="F23" s="46">
        <v>5625412.4071819996</v>
      </c>
      <c r="G23" s="46">
        <v>5772972.6289130002</v>
      </c>
      <c r="H23" s="46">
        <v>6090849.8457800001</v>
      </c>
      <c r="I23" s="46">
        <v>6004487.5764509998</v>
      </c>
      <c r="J23" s="46">
        <v>6131911.8137769997</v>
      </c>
      <c r="K23" s="46">
        <v>6222320.1202129992</v>
      </c>
      <c r="L23" s="46">
        <v>6441383.4755044514</v>
      </c>
      <c r="M23" s="46">
        <v>6475623.297079999</v>
      </c>
      <c r="N23" s="46">
        <v>6788280.3402249999</v>
      </c>
      <c r="O23" s="46">
        <v>6709268.1805249993</v>
      </c>
      <c r="P23" s="46">
        <v>6933775.2871829998</v>
      </c>
      <c r="Q23" s="46">
        <v>6908094.6611279994</v>
      </c>
      <c r="R23" s="46">
        <v>7198147.4858409995</v>
      </c>
      <c r="S23" s="46">
        <v>7519466.044693999</v>
      </c>
      <c r="T23" s="46">
        <v>8264769.7196080005</v>
      </c>
      <c r="U23" s="46">
        <v>8548680.7366690002</v>
      </c>
      <c r="V23" s="46">
        <v>8438938</v>
      </c>
      <c r="W23" s="46">
        <v>8385887</v>
      </c>
      <c r="X23" s="46">
        <v>8074793</v>
      </c>
      <c r="Y23" s="46">
        <v>8022850</v>
      </c>
      <c r="Z23" s="46">
        <v>8439982</v>
      </c>
      <c r="AA23" s="46">
        <v>8828468</v>
      </c>
      <c r="AB23" s="46">
        <v>9365778</v>
      </c>
      <c r="AC23" s="8"/>
    </row>
    <row r="24" spans="1:29" ht="3" customHeight="1" thickTop="1">
      <c r="A24" s="47"/>
      <c r="B24" s="25"/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/>
      <c r="U24" s="48"/>
      <c r="V24" s="48"/>
      <c r="W24" s="48"/>
      <c r="X24" s="48" t="e">
        <v>#N/A</v>
      </c>
      <c r="Y24" s="48"/>
      <c r="Z24" s="48"/>
      <c r="AA24" s="48"/>
      <c r="AB24" s="48" t="e">
        <v>#N/A</v>
      </c>
      <c r="AC24" s="8"/>
    </row>
    <row r="25" spans="1:29">
      <c r="A25" s="49" t="s">
        <v>169</v>
      </c>
      <c r="B25" s="50" t="s">
        <v>677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/>
      <c r="U25" s="44"/>
      <c r="V25" s="44"/>
      <c r="W25" s="44"/>
      <c r="X25" s="44"/>
      <c r="Y25" s="44"/>
      <c r="Z25" s="44"/>
      <c r="AA25" s="44"/>
      <c r="AB25" s="44"/>
      <c r="AC25" s="8"/>
    </row>
    <row r="26" spans="1:29">
      <c r="A26" s="30" t="s">
        <v>170</v>
      </c>
      <c r="B26" s="31" t="s">
        <v>678</v>
      </c>
      <c r="C26" s="44">
        <v>545041.04321200005</v>
      </c>
      <c r="D26" s="44">
        <v>583855.66544999997</v>
      </c>
      <c r="E26" s="44">
        <v>554770.36459799996</v>
      </c>
      <c r="F26" s="44">
        <v>561299.31457499997</v>
      </c>
      <c r="G26" s="44">
        <v>528363.92859200004</v>
      </c>
      <c r="H26" s="44">
        <v>570017.89755699993</v>
      </c>
      <c r="I26" s="44">
        <v>552964.65161199996</v>
      </c>
      <c r="J26" s="44">
        <v>613571.86333199998</v>
      </c>
      <c r="K26" s="44">
        <v>616393.27038899995</v>
      </c>
      <c r="L26" s="44">
        <v>673474.93896499998</v>
      </c>
      <c r="M26" s="44">
        <v>619865.52298899996</v>
      </c>
      <c r="N26" s="44">
        <v>622933.31866500003</v>
      </c>
      <c r="O26" s="44">
        <v>599065.53290999995</v>
      </c>
      <c r="P26" s="44">
        <v>654814.41484600003</v>
      </c>
      <c r="Q26" s="44">
        <v>700159.65009999997</v>
      </c>
      <c r="R26" s="44">
        <v>735393.55041200004</v>
      </c>
      <c r="S26" s="44">
        <v>722186.28458900005</v>
      </c>
      <c r="T26" s="44">
        <v>974730.154048</v>
      </c>
      <c r="U26" s="44">
        <v>939331.82386999996</v>
      </c>
      <c r="V26" s="44">
        <v>1005490</v>
      </c>
      <c r="W26" s="44">
        <v>1249255</v>
      </c>
      <c r="X26" s="44">
        <v>1175142</v>
      </c>
      <c r="Y26" s="44">
        <v>1173076</v>
      </c>
      <c r="Z26" s="44">
        <v>1429864</v>
      </c>
      <c r="AA26" s="44">
        <v>1436590</v>
      </c>
      <c r="AB26" s="51">
        <v>1717574</v>
      </c>
      <c r="AC26" s="8"/>
    </row>
    <row r="27" spans="1:29">
      <c r="A27" s="30" t="s">
        <v>154</v>
      </c>
      <c r="B27" s="31" t="s">
        <v>679</v>
      </c>
      <c r="C27" s="44">
        <v>53003</v>
      </c>
      <c r="D27" s="44">
        <v>13565.393025000001</v>
      </c>
      <c r="E27" s="44">
        <v>12992.035537</v>
      </c>
      <c r="F27" s="44">
        <v>23839</v>
      </c>
      <c r="G27" s="44">
        <v>14356</v>
      </c>
      <c r="H27" s="44">
        <v>5985</v>
      </c>
      <c r="I27" s="44">
        <v>34615</v>
      </c>
      <c r="J27" s="44">
        <v>23564</v>
      </c>
      <c r="K27" s="44">
        <v>47430</v>
      </c>
      <c r="L27" s="44">
        <v>25838</v>
      </c>
      <c r="M27" s="44">
        <v>32929</v>
      </c>
      <c r="N27" s="44">
        <v>132857.424268</v>
      </c>
      <c r="O27" s="44">
        <v>104375</v>
      </c>
      <c r="P27" s="44">
        <v>35628</v>
      </c>
      <c r="Q27" s="44">
        <v>53357</v>
      </c>
      <c r="R27" s="44">
        <v>115504</v>
      </c>
      <c r="S27" s="44">
        <v>77419</v>
      </c>
      <c r="T27" s="44">
        <v>130482</v>
      </c>
      <c r="U27" s="44">
        <v>30145</v>
      </c>
      <c r="V27" s="44">
        <v>79730</v>
      </c>
      <c r="W27" s="44">
        <v>151003</v>
      </c>
      <c r="X27" s="44">
        <v>39433</v>
      </c>
      <c r="Y27" s="44">
        <v>132913</v>
      </c>
      <c r="Z27" s="44">
        <v>132839</v>
      </c>
      <c r="AA27" s="44">
        <v>93690</v>
      </c>
      <c r="AB27" s="44">
        <v>54727</v>
      </c>
      <c r="AC27" s="18"/>
    </row>
    <row r="28" spans="1:29">
      <c r="A28" s="30" t="s">
        <v>156</v>
      </c>
      <c r="B28" s="31" t="s">
        <v>680</v>
      </c>
      <c r="C28" s="44">
        <v>35772</v>
      </c>
      <c r="D28" s="44">
        <v>34492.15612</v>
      </c>
      <c r="E28" s="44">
        <v>45072</v>
      </c>
      <c r="F28" s="44">
        <v>29034</v>
      </c>
      <c r="G28" s="44">
        <v>28819</v>
      </c>
      <c r="H28" s="44">
        <v>27008</v>
      </c>
      <c r="I28" s="44">
        <v>30694</v>
      </c>
      <c r="J28" s="44">
        <v>44388</v>
      </c>
      <c r="K28" s="44">
        <v>38425.161487999998</v>
      </c>
      <c r="L28" s="44">
        <v>14146.718875999999</v>
      </c>
      <c r="M28" s="44">
        <v>27400</v>
      </c>
      <c r="N28" s="44">
        <v>31201</v>
      </c>
      <c r="O28" s="44">
        <v>0</v>
      </c>
      <c r="P28" s="44">
        <v>0</v>
      </c>
      <c r="Q28" s="44">
        <v>20773.516680000001</v>
      </c>
      <c r="R28" s="44">
        <v>19146</v>
      </c>
      <c r="S28" s="44">
        <v>9977</v>
      </c>
      <c r="T28" s="44">
        <v>79811</v>
      </c>
      <c r="U28" s="44">
        <v>41177</v>
      </c>
      <c r="V28" s="44">
        <v>10915</v>
      </c>
      <c r="W28" s="44">
        <v>23983</v>
      </c>
      <c r="X28" s="44">
        <v>0</v>
      </c>
      <c r="Y28" s="44">
        <v>41898</v>
      </c>
      <c r="Z28" s="44">
        <v>10686</v>
      </c>
      <c r="AA28" s="44">
        <v>17044</v>
      </c>
      <c r="AB28" s="44">
        <v>0</v>
      </c>
      <c r="AC28" s="8"/>
    </row>
    <row r="29" spans="1:29">
      <c r="A29" s="30" t="s">
        <v>171</v>
      </c>
      <c r="B29" s="31" t="s">
        <v>681</v>
      </c>
      <c r="C29" s="44">
        <v>2599187.58366</v>
      </c>
      <c r="D29" s="44">
        <v>2717667.5408100002</v>
      </c>
      <c r="E29" s="44">
        <v>2670259.6406920003</v>
      </c>
      <c r="F29" s="44">
        <v>2727914.4019249999</v>
      </c>
      <c r="G29" s="44">
        <v>2790294.8953490001</v>
      </c>
      <c r="H29" s="44">
        <v>3051819.6126950001</v>
      </c>
      <c r="I29" s="44">
        <v>2886217.4816340003</v>
      </c>
      <c r="J29" s="44">
        <v>2843583.2363860002</v>
      </c>
      <c r="K29" s="44">
        <v>2817906.6894950001</v>
      </c>
      <c r="L29" s="44">
        <v>2927755.4061329998</v>
      </c>
      <c r="M29" s="44">
        <v>2944288.8897389998</v>
      </c>
      <c r="N29" s="44">
        <v>2959356.5836919998</v>
      </c>
      <c r="O29" s="44">
        <v>2852541.3979639998</v>
      </c>
      <c r="P29" s="44">
        <v>2964066.4056489998</v>
      </c>
      <c r="Q29" s="44">
        <v>2802883.1667539999</v>
      </c>
      <c r="R29" s="44">
        <v>2930101.1136810002</v>
      </c>
      <c r="S29" s="44">
        <v>2904498.848859</v>
      </c>
      <c r="T29" s="44">
        <v>3039673.3747330001</v>
      </c>
      <c r="U29" s="44">
        <v>3106695.474004</v>
      </c>
      <c r="V29" s="44">
        <v>2454696</v>
      </c>
      <c r="W29" s="44">
        <v>2068266</v>
      </c>
      <c r="X29" s="44">
        <v>1890734</v>
      </c>
      <c r="Y29" s="44">
        <v>1520942</v>
      </c>
      <c r="Z29" s="44">
        <v>1377094</v>
      </c>
      <c r="AA29" s="44">
        <v>1715144</v>
      </c>
      <c r="AB29" s="51">
        <v>1865280</v>
      </c>
      <c r="AC29" s="8"/>
    </row>
    <row r="30" spans="1:29">
      <c r="A30" s="30" t="s">
        <v>157</v>
      </c>
      <c r="B30" s="31" t="s">
        <v>668</v>
      </c>
      <c r="C30" s="44">
        <v>168497</v>
      </c>
      <c r="D30" s="44">
        <v>138969</v>
      </c>
      <c r="E30" s="44">
        <v>135032</v>
      </c>
      <c r="F30" s="44">
        <v>120925</v>
      </c>
      <c r="G30" s="44">
        <v>102895</v>
      </c>
      <c r="H30" s="44">
        <v>83006.089643999992</v>
      </c>
      <c r="I30" s="44">
        <v>75960</v>
      </c>
      <c r="J30" s="44">
        <v>74599.171862000003</v>
      </c>
      <c r="K30" s="44">
        <v>92385</v>
      </c>
      <c r="L30" s="44">
        <v>101554</v>
      </c>
      <c r="M30" s="44">
        <v>84406</v>
      </c>
      <c r="N30" s="44">
        <v>150570</v>
      </c>
      <c r="O30" s="44">
        <v>143774</v>
      </c>
      <c r="P30" s="44">
        <v>150265</v>
      </c>
      <c r="Q30" s="44">
        <v>95265</v>
      </c>
      <c r="R30" s="44">
        <v>124540</v>
      </c>
      <c r="S30" s="44">
        <v>227792</v>
      </c>
      <c r="T30" s="44">
        <v>244482</v>
      </c>
      <c r="U30" s="44">
        <v>429549</v>
      </c>
      <c r="V30" s="44">
        <v>282673</v>
      </c>
      <c r="W30" s="44">
        <v>219801</v>
      </c>
      <c r="X30" s="44">
        <v>223385</v>
      </c>
      <c r="Y30" s="44">
        <v>174259</v>
      </c>
      <c r="Z30" s="44">
        <v>170311</v>
      </c>
      <c r="AA30" s="44">
        <v>247187</v>
      </c>
      <c r="AB30" s="44">
        <v>240391</v>
      </c>
      <c r="AC30" s="8"/>
    </row>
    <row r="31" spans="1:29">
      <c r="A31" s="30" t="s">
        <v>172</v>
      </c>
      <c r="B31" s="31" t="s">
        <v>682</v>
      </c>
      <c r="C31" s="44">
        <v>211242</v>
      </c>
      <c r="D31" s="44">
        <v>228156</v>
      </c>
      <c r="E31" s="44">
        <v>166434.42871899999</v>
      </c>
      <c r="F31" s="44">
        <v>132834</v>
      </c>
      <c r="G31" s="44">
        <v>157773</v>
      </c>
      <c r="H31" s="44">
        <v>158757</v>
      </c>
      <c r="I31" s="44">
        <v>124305</v>
      </c>
      <c r="J31" s="44">
        <v>181882.05996000001</v>
      </c>
      <c r="K31" s="44">
        <v>189952</v>
      </c>
      <c r="L31" s="44">
        <v>188346</v>
      </c>
      <c r="M31" s="44">
        <v>185584.39853800001</v>
      </c>
      <c r="N31" s="44">
        <v>224650</v>
      </c>
      <c r="O31" s="44">
        <v>221016</v>
      </c>
      <c r="P31" s="44">
        <v>223071</v>
      </c>
      <c r="Q31" s="44">
        <v>238362.05692500001</v>
      </c>
      <c r="R31" s="44">
        <v>214389</v>
      </c>
      <c r="S31" s="44">
        <v>275550</v>
      </c>
      <c r="T31" s="44">
        <v>272634.27659299999</v>
      </c>
      <c r="U31" s="44">
        <v>413868</v>
      </c>
      <c r="V31" s="44">
        <v>935471</v>
      </c>
      <c r="W31" s="44">
        <v>1052374</v>
      </c>
      <c r="X31" s="44">
        <v>1052094</v>
      </c>
      <c r="Y31" s="44">
        <v>1103581</v>
      </c>
      <c r="Z31" s="44">
        <v>1355156</v>
      </c>
      <c r="AA31" s="44">
        <v>1377814</v>
      </c>
      <c r="AB31" s="51">
        <v>1473907</v>
      </c>
      <c r="AC31" s="8"/>
    </row>
    <row r="32" spans="1:29">
      <c r="A32" s="30" t="s">
        <v>173</v>
      </c>
      <c r="B32" s="31" t="s">
        <v>683</v>
      </c>
      <c r="C32" s="44">
        <v>1270208</v>
      </c>
      <c r="D32" s="44">
        <v>1344873</v>
      </c>
      <c r="E32" s="44">
        <v>1398171</v>
      </c>
      <c r="F32" s="44">
        <v>1435327</v>
      </c>
      <c r="G32" s="44">
        <v>1547878</v>
      </c>
      <c r="H32" s="44">
        <v>1571273</v>
      </c>
      <c r="I32" s="44">
        <v>1639620</v>
      </c>
      <c r="J32" s="44">
        <v>1700712</v>
      </c>
      <c r="K32" s="44">
        <v>1753029</v>
      </c>
      <c r="L32" s="44">
        <v>1786574</v>
      </c>
      <c r="M32" s="44">
        <v>1852245</v>
      </c>
      <c r="N32" s="44">
        <v>1959746</v>
      </c>
      <c r="O32" s="44">
        <v>2078394</v>
      </c>
      <c r="P32" s="44">
        <v>2205499</v>
      </c>
      <c r="Q32" s="44">
        <v>2215796</v>
      </c>
      <c r="R32" s="44">
        <v>2299984</v>
      </c>
      <c r="S32" s="44">
        <v>2545855</v>
      </c>
      <c r="T32" s="44">
        <v>2768376</v>
      </c>
      <c r="U32" s="44">
        <v>2887452</v>
      </c>
      <c r="V32" s="44">
        <v>2938914</v>
      </c>
      <c r="W32" s="44">
        <v>2860609</v>
      </c>
      <c r="X32" s="44">
        <v>2930589</v>
      </c>
      <c r="Y32" s="44">
        <v>3072773</v>
      </c>
      <c r="Z32" s="44">
        <v>3145217</v>
      </c>
      <c r="AA32" s="44">
        <v>3107831</v>
      </c>
      <c r="AB32" s="51">
        <v>3147284</v>
      </c>
      <c r="AC32" s="8"/>
    </row>
    <row r="33" spans="1:29">
      <c r="A33" s="30" t="s">
        <v>174</v>
      </c>
      <c r="B33" s="31" t="s">
        <v>684</v>
      </c>
      <c r="C33" s="44">
        <v>21201</v>
      </c>
      <c r="D33" s="44">
        <v>22647</v>
      </c>
      <c r="E33" s="44">
        <v>21419</v>
      </c>
      <c r="F33" s="44">
        <v>20353</v>
      </c>
      <c r="G33" s="44">
        <v>19522</v>
      </c>
      <c r="H33" s="44">
        <v>20139</v>
      </c>
      <c r="I33" s="44">
        <v>17539</v>
      </c>
      <c r="J33" s="44">
        <v>16322</v>
      </c>
      <c r="K33" s="44">
        <v>14754</v>
      </c>
      <c r="L33" s="44">
        <v>22967</v>
      </c>
      <c r="M33" s="44">
        <v>21390</v>
      </c>
      <c r="N33" s="44">
        <v>20781</v>
      </c>
      <c r="O33" s="44">
        <v>20001</v>
      </c>
      <c r="P33" s="44">
        <v>11963</v>
      </c>
      <c r="Q33" s="44">
        <v>10378</v>
      </c>
      <c r="R33" s="44">
        <v>9648</v>
      </c>
      <c r="S33" s="44">
        <v>10460</v>
      </c>
      <c r="T33" s="44">
        <v>9955</v>
      </c>
      <c r="U33" s="44">
        <v>6217</v>
      </c>
      <c r="V33" s="44">
        <v>6583</v>
      </c>
      <c r="W33" s="44">
        <v>5319</v>
      </c>
      <c r="X33" s="44">
        <v>18515</v>
      </c>
      <c r="Y33" s="44">
        <v>21428</v>
      </c>
      <c r="Z33" s="44">
        <v>24964</v>
      </c>
      <c r="AA33" s="44">
        <v>27548</v>
      </c>
      <c r="AB33" s="44">
        <v>29946</v>
      </c>
      <c r="AC33" s="8"/>
    </row>
    <row r="34" spans="1:29">
      <c r="A34" s="30" t="s">
        <v>175</v>
      </c>
      <c r="B34" s="31" t="s">
        <v>78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>
        <v>7250</v>
      </c>
      <c r="R34" s="44">
        <v>7121</v>
      </c>
      <c r="S34" s="44">
        <v>6837</v>
      </c>
      <c r="T34" s="44">
        <v>8350</v>
      </c>
      <c r="U34" s="44">
        <v>8064</v>
      </c>
      <c r="V34" s="44">
        <v>8240</v>
      </c>
      <c r="W34" s="44">
        <v>7847</v>
      </c>
      <c r="X34" s="44">
        <v>7565</v>
      </c>
      <c r="Y34" s="44">
        <v>7284</v>
      </c>
      <c r="Z34" s="44">
        <v>7013</v>
      </c>
      <c r="AA34" s="44">
        <v>7931</v>
      </c>
      <c r="AB34" s="44">
        <v>7759</v>
      </c>
      <c r="AC34" s="8"/>
    </row>
    <row r="35" spans="1:29">
      <c r="A35" s="30" t="s">
        <v>165</v>
      </c>
      <c r="B35" s="31" t="s">
        <v>65</v>
      </c>
      <c r="C35" s="44">
        <v>475.23692499999993</v>
      </c>
      <c r="D35" s="44">
        <v>0</v>
      </c>
      <c r="E35" s="44">
        <v>0</v>
      </c>
      <c r="F35" s="44">
        <v>941</v>
      </c>
      <c r="G35" s="44">
        <v>698</v>
      </c>
      <c r="H35" s="44">
        <v>208</v>
      </c>
      <c r="I35" s="44">
        <v>0</v>
      </c>
      <c r="J35" s="44">
        <v>2934</v>
      </c>
      <c r="K35" s="44">
        <v>2835</v>
      </c>
      <c r="L35" s="44">
        <v>2403</v>
      </c>
      <c r="M35" s="44">
        <v>3920</v>
      </c>
      <c r="N35" s="44">
        <v>1317</v>
      </c>
      <c r="O35" s="44">
        <v>3239.9168750000003</v>
      </c>
      <c r="P35" s="44">
        <v>2052.5491320000001</v>
      </c>
      <c r="Q35" s="44">
        <v>1893.355276</v>
      </c>
      <c r="R35" s="44">
        <v>1417.6997040000001</v>
      </c>
      <c r="S35" s="44">
        <v>3948.710345</v>
      </c>
      <c r="T35" s="44">
        <v>2341.9294460000001</v>
      </c>
      <c r="U35" s="44">
        <v>374.25772500000005</v>
      </c>
      <c r="V35" s="44">
        <v>0</v>
      </c>
      <c r="W35" s="44">
        <v>0</v>
      </c>
      <c r="X35" s="44">
        <v>1992</v>
      </c>
      <c r="Y35" s="44">
        <v>2577</v>
      </c>
      <c r="Z35" s="44">
        <v>6923</v>
      </c>
      <c r="AA35" s="44">
        <v>11431</v>
      </c>
      <c r="AB35" s="44">
        <v>3146</v>
      </c>
      <c r="AC35" s="8"/>
    </row>
    <row r="36" spans="1:29">
      <c r="A36" s="30" t="s">
        <v>166</v>
      </c>
      <c r="B36" s="31" t="s">
        <v>685</v>
      </c>
      <c r="C36" s="44">
        <v>15734</v>
      </c>
      <c r="D36" s="44">
        <v>16538</v>
      </c>
      <c r="E36" s="44">
        <v>18674</v>
      </c>
      <c r="F36" s="44">
        <v>19070</v>
      </c>
      <c r="G36" s="44">
        <v>19546</v>
      </c>
      <c r="H36" s="44">
        <v>15145.877204</v>
      </c>
      <c r="I36" s="44">
        <v>16175</v>
      </c>
      <c r="J36" s="44">
        <v>16498</v>
      </c>
      <c r="K36" s="44">
        <v>0</v>
      </c>
      <c r="L36" s="44">
        <v>0</v>
      </c>
      <c r="M36" s="44">
        <v>0</v>
      </c>
      <c r="N36" s="44">
        <v>290.21145699999965</v>
      </c>
      <c r="O36" s="44">
        <v>21281</v>
      </c>
      <c r="P36" s="44">
        <v>23248.012081999997</v>
      </c>
      <c r="Q36" s="44">
        <v>348.59224199999994</v>
      </c>
      <c r="R36" s="44">
        <v>231.48989800000004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28899</v>
      </c>
      <c r="Y36" s="44">
        <v>0</v>
      </c>
      <c r="Z36" s="44">
        <v>0</v>
      </c>
      <c r="AA36" s="44">
        <v>0</v>
      </c>
      <c r="AB36" s="44">
        <v>58785</v>
      </c>
      <c r="AC36" s="8"/>
    </row>
    <row r="37" spans="1:29">
      <c r="A37" s="30" t="s">
        <v>176</v>
      </c>
      <c r="B37" s="31" t="s">
        <v>686</v>
      </c>
      <c r="C37" s="44">
        <v>24313</v>
      </c>
      <c r="D37" s="44">
        <v>27300</v>
      </c>
      <c r="E37" s="44">
        <v>19497</v>
      </c>
      <c r="F37" s="44">
        <v>23415</v>
      </c>
      <c r="G37" s="44">
        <v>25667.249552000001</v>
      </c>
      <c r="H37" s="44">
        <v>31635.902903000002</v>
      </c>
      <c r="I37" s="44">
        <v>16990.249552000001</v>
      </c>
      <c r="J37" s="44">
        <v>24099.249552000001</v>
      </c>
      <c r="K37" s="44">
        <v>30106.249552000001</v>
      </c>
      <c r="L37" s="44">
        <v>36745.249552000001</v>
      </c>
      <c r="M37" s="44">
        <v>23938.249552000001</v>
      </c>
      <c r="N37" s="44">
        <v>29248.249552000001</v>
      </c>
      <c r="O37" s="44">
        <v>35215.249552000001</v>
      </c>
      <c r="P37" s="44">
        <v>38532.249552000001</v>
      </c>
      <c r="Q37" s="44">
        <v>20564.249552000001</v>
      </c>
      <c r="R37" s="44">
        <v>29510.249552000001</v>
      </c>
      <c r="S37" s="44">
        <v>33039.249552000001</v>
      </c>
      <c r="T37" s="44">
        <v>34429.249552000001</v>
      </c>
      <c r="U37" s="44">
        <v>36811.249552000001</v>
      </c>
      <c r="V37" s="44">
        <v>20768</v>
      </c>
      <c r="W37" s="44">
        <v>27293</v>
      </c>
      <c r="X37" s="44">
        <v>37626</v>
      </c>
      <c r="Y37" s="44">
        <v>45696</v>
      </c>
      <c r="Z37" s="44">
        <v>31546</v>
      </c>
      <c r="AA37" s="44">
        <v>41590</v>
      </c>
      <c r="AB37" s="44">
        <v>46243</v>
      </c>
      <c r="AC37" s="8"/>
    </row>
    <row r="38" spans="1:29">
      <c r="A38" s="30" t="s">
        <v>177</v>
      </c>
      <c r="B38" s="31" t="s">
        <v>687</v>
      </c>
      <c r="C38" s="44">
        <v>50580.997858999996</v>
      </c>
      <c r="D38" s="44">
        <v>48275.614083</v>
      </c>
      <c r="E38" s="44">
        <v>101897.012032</v>
      </c>
      <c r="F38" s="44">
        <v>83179.424977999995</v>
      </c>
      <c r="G38" s="44">
        <v>79378.463508999994</v>
      </c>
      <c r="H38" s="44">
        <v>94117.011121498799</v>
      </c>
      <c r="I38" s="44">
        <v>141462.42507199998</v>
      </c>
      <c r="J38" s="44">
        <v>107266.12085000001</v>
      </c>
      <c r="K38" s="44">
        <v>125029.563792</v>
      </c>
      <c r="L38" s="44">
        <v>108556.22279</v>
      </c>
      <c r="M38" s="44">
        <v>136597.9665282944</v>
      </c>
      <c r="N38" s="44">
        <v>100381.85881000001</v>
      </c>
      <c r="O38" s="44">
        <v>101714.036786</v>
      </c>
      <c r="P38" s="44">
        <v>88428.11017</v>
      </c>
      <c r="Q38" s="44">
        <v>168947.812653</v>
      </c>
      <c r="R38" s="44">
        <v>118142.49926300001</v>
      </c>
      <c r="S38" s="44">
        <v>95493.846846999993</v>
      </c>
      <c r="T38" s="44">
        <v>82180.613238999998</v>
      </c>
      <c r="U38" s="44">
        <v>41871.386037000004</v>
      </c>
      <c r="V38" s="44">
        <v>59110</v>
      </c>
      <c r="W38" s="44">
        <v>72986</v>
      </c>
      <c r="X38" s="44">
        <v>41435</v>
      </c>
      <c r="Y38" s="44">
        <v>56167</v>
      </c>
      <c r="Z38" s="44">
        <v>65356</v>
      </c>
      <c r="AA38" s="44">
        <v>62507</v>
      </c>
      <c r="AB38" s="44">
        <v>76128</v>
      </c>
      <c r="AC38" s="8"/>
    </row>
    <row r="39" spans="1:29" ht="15" thickBot="1">
      <c r="A39" s="49" t="s">
        <v>178</v>
      </c>
      <c r="B39" s="50" t="s">
        <v>688</v>
      </c>
      <c r="C39" s="46">
        <v>4995254.8616560008</v>
      </c>
      <c r="D39" s="46">
        <v>5176340.3694880009</v>
      </c>
      <c r="E39" s="46">
        <v>5144218.4815780008</v>
      </c>
      <c r="F39" s="46">
        <v>5178130.1414780002</v>
      </c>
      <c r="G39" s="46">
        <v>5315190.537002</v>
      </c>
      <c r="H39" s="46">
        <v>5629113.3911244981</v>
      </c>
      <c r="I39" s="46">
        <v>5536541.8078700015</v>
      </c>
      <c r="J39" s="46">
        <v>5649418.7019420005</v>
      </c>
      <c r="K39" s="46">
        <v>5728245.9347159993</v>
      </c>
      <c r="L39" s="46">
        <v>5888359.5363159999</v>
      </c>
      <c r="M39" s="46">
        <v>5932565.0273462944</v>
      </c>
      <c r="N39" s="46">
        <v>6233331.6464440003</v>
      </c>
      <c r="O39" s="46">
        <v>6141771.2172119999</v>
      </c>
      <c r="P39" s="46">
        <v>6356128.9275140008</v>
      </c>
      <c r="Q39" s="46">
        <v>6335979.4001819994</v>
      </c>
      <c r="R39" s="46">
        <v>6605127.6025100006</v>
      </c>
      <c r="S39" s="46">
        <v>6913056.940192</v>
      </c>
      <c r="T39" s="46">
        <v>7647444.5976109998</v>
      </c>
      <c r="U39" s="46">
        <v>7941555.1911880011</v>
      </c>
      <c r="V39" s="46">
        <v>7802590</v>
      </c>
      <c r="W39" s="46">
        <v>7738736</v>
      </c>
      <c r="X39" s="46">
        <v>7412855</v>
      </c>
      <c r="Y39" s="46">
        <v>7352594</v>
      </c>
      <c r="Z39" s="46">
        <v>7756969</v>
      </c>
      <c r="AA39" s="46">
        <v>8146307</v>
      </c>
      <c r="AB39" s="46">
        <v>8665162</v>
      </c>
      <c r="AC39" s="8"/>
    </row>
    <row r="40" spans="1:29" ht="3" customHeight="1" thickTop="1">
      <c r="A40" s="42"/>
      <c r="B40" s="50"/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/>
      <c r="U40" s="48"/>
      <c r="V40" s="48"/>
      <c r="W40" s="48"/>
      <c r="X40" s="48" t="e">
        <v>#N/A</v>
      </c>
      <c r="Y40" s="48"/>
      <c r="Z40" s="48" t="e">
        <v>#N/A</v>
      </c>
      <c r="AA40" s="48" t="e">
        <v>#N/A</v>
      </c>
      <c r="AB40" s="48" t="e">
        <v>#N/A</v>
      </c>
      <c r="AC40" s="8"/>
    </row>
    <row r="41" spans="1:29">
      <c r="A41" s="49" t="s">
        <v>179</v>
      </c>
      <c r="B41" s="50" t="s">
        <v>689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/>
      <c r="U41" s="44"/>
      <c r="V41" s="44"/>
      <c r="W41" s="44"/>
      <c r="X41" s="44"/>
      <c r="Y41" s="44"/>
      <c r="Z41" s="44"/>
      <c r="AA41" s="44"/>
      <c r="AB41" s="44"/>
      <c r="AC41" s="8"/>
    </row>
    <row r="42" spans="1:29">
      <c r="A42" s="34" t="s">
        <v>180</v>
      </c>
      <c r="B42" s="35" t="s">
        <v>690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/>
      <c r="U42" s="44"/>
      <c r="V42" s="44"/>
      <c r="W42" s="44"/>
      <c r="X42" s="44"/>
      <c r="Y42" s="44"/>
      <c r="Z42" s="44"/>
      <c r="AA42" s="44"/>
      <c r="AB42" s="44"/>
      <c r="AC42" s="8"/>
    </row>
    <row r="43" spans="1:29">
      <c r="A43" s="30" t="s">
        <v>181</v>
      </c>
      <c r="B43" s="31" t="s">
        <v>181</v>
      </c>
      <c r="C43" s="44">
        <v>242047.06817499999</v>
      </c>
      <c r="D43" s="44">
        <v>242046.74133699998</v>
      </c>
      <c r="E43" s="44">
        <v>252047.182638</v>
      </c>
      <c r="F43" s="44">
        <v>252047.28264699999</v>
      </c>
      <c r="G43" s="44">
        <v>252047.12248699999</v>
      </c>
      <c r="H43" s="44">
        <v>252047.34139399999</v>
      </c>
      <c r="I43" s="44">
        <v>252047.29473199998</v>
      </c>
      <c r="J43" s="44">
        <v>252047.37979400001</v>
      </c>
      <c r="K43" s="44">
        <v>252047.357751</v>
      </c>
      <c r="L43" s="44">
        <v>302046.51414400002</v>
      </c>
      <c r="M43" s="44">
        <v>302046.74663900002</v>
      </c>
      <c r="N43" s="44">
        <v>302046.50015899999</v>
      </c>
      <c r="O43" s="44">
        <v>302046.72624799999</v>
      </c>
      <c r="P43" s="44">
        <v>302047.47336100001</v>
      </c>
      <c r="Q43" s="44">
        <v>302047.02163899998</v>
      </c>
      <c r="R43" s="44">
        <v>302047.05975100002</v>
      </c>
      <c r="S43" s="44">
        <v>302047.23810099997</v>
      </c>
      <c r="T43" s="44">
        <v>302047.09284399997</v>
      </c>
      <c r="U43" s="44">
        <v>302046.92465399997</v>
      </c>
      <c r="V43" s="44">
        <v>302047</v>
      </c>
      <c r="W43" s="44">
        <v>302047</v>
      </c>
      <c r="X43" s="44">
        <v>302048</v>
      </c>
      <c r="Y43" s="44">
        <v>302047</v>
      </c>
      <c r="Z43" s="44">
        <v>325042</v>
      </c>
      <c r="AA43" s="44">
        <v>325041</v>
      </c>
      <c r="AB43" s="44">
        <v>325041</v>
      </c>
      <c r="AC43" s="8"/>
    </row>
    <row r="44" spans="1:29">
      <c r="A44" s="30" t="s">
        <v>182</v>
      </c>
      <c r="B44" s="31" t="s">
        <v>691</v>
      </c>
      <c r="C44" s="44">
        <v>23908.695746000001</v>
      </c>
      <c r="D44" s="44">
        <v>23950.359077000001</v>
      </c>
      <c r="E44" s="44">
        <v>24638.268124999999</v>
      </c>
      <c r="F44" s="44">
        <v>24680.190141999999</v>
      </c>
      <c r="G44" s="44">
        <v>24612.577621</v>
      </c>
      <c r="H44" s="44">
        <v>24710.199584000002</v>
      </c>
      <c r="I44" s="44">
        <v>24648.045441000002</v>
      </c>
      <c r="J44" s="44">
        <v>26839.647828000001</v>
      </c>
      <c r="K44" s="44">
        <v>26663.596373</v>
      </c>
      <c r="L44" s="44">
        <v>26245.963919999998</v>
      </c>
      <c r="M44" s="44">
        <v>26245.116867000001</v>
      </c>
      <c r="N44" s="44">
        <v>26199.891178999998</v>
      </c>
      <c r="O44" s="44">
        <v>26021.632388999999</v>
      </c>
      <c r="P44" s="44">
        <v>25654.428060999999</v>
      </c>
      <c r="Q44" s="44">
        <v>24967.803520000001</v>
      </c>
      <c r="R44" s="44">
        <v>24964</v>
      </c>
      <c r="S44" s="44">
        <v>24858.677512999999</v>
      </c>
      <c r="T44" s="44">
        <v>24738.695807</v>
      </c>
      <c r="U44" s="44">
        <v>24562.259683</v>
      </c>
      <c r="V44" s="44">
        <v>24435</v>
      </c>
      <c r="W44" s="44">
        <v>24282</v>
      </c>
      <c r="X44" s="44">
        <v>24172</v>
      </c>
      <c r="Y44" s="44">
        <v>24144</v>
      </c>
      <c r="Z44" s="44">
        <v>23677</v>
      </c>
      <c r="AA44" s="44">
        <v>23395</v>
      </c>
      <c r="AB44" s="44">
        <v>22164</v>
      </c>
      <c r="AC44" s="8"/>
    </row>
    <row r="45" spans="1:29">
      <c r="A45" s="30" t="s">
        <v>183</v>
      </c>
      <c r="B45" s="31" t="s">
        <v>692</v>
      </c>
      <c r="C45" s="44">
        <v>-3915</v>
      </c>
      <c r="D45" s="44">
        <v>-3986</v>
      </c>
      <c r="E45" s="44">
        <v>1278</v>
      </c>
      <c r="F45" s="44">
        <v>4009</v>
      </c>
      <c r="G45" s="44">
        <v>6902</v>
      </c>
      <c r="H45" s="44">
        <v>3268</v>
      </c>
      <c r="I45" s="44">
        <v>6022</v>
      </c>
      <c r="J45" s="44">
        <v>6779</v>
      </c>
      <c r="K45" s="44">
        <v>7365</v>
      </c>
      <c r="L45" s="44">
        <v>3958.2350974499996</v>
      </c>
      <c r="M45" s="44">
        <v>2623</v>
      </c>
      <c r="N45" s="44">
        <v>459</v>
      </c>
      <c r="O45" s="44">
        <v>667</v>
      </c>
      <c r="P45" s="44">
        <v>243</v>
      </c>
      <c r="Q45" s="44">
        <v>4116</v>
      </c>
      <c r="R45" s="44">
        <v>9993</v>
      </c>
      <c r="S45" s="44">
        <v>10588</v>
      </c>
      <c r="T45" s="44">
        <v>8767</v>
      </c>
      <c r="U45" s="44">
        <v>-12399</v>
      </c>
      <c r="V45" s="44">
        <v>7447</v>
      </c>
      <c r="W45" s="44">
        <v>8093</v>
      </c>
      <c r="X45" s="44">
        <v>11838</v>
      </c>
      <c r="Y45" s="44">
        <v>8359</v>
      </c>
      <c r="Z45" s="44">
        <v>960</v>
      </c>
      <c r="AA45" s="44">
        <v>-14033</v>
      </c>
      <c r="AB45" s="44">
        <v>-12431</v>
      </c>
      <c r="AC45" s="8"/>
    </row>
    <row r="46" spans="1:29">
      <c r="A46" s="30" t="s">
        <v>184</v>
      </c>
      <c r="B46" s="31" t="s">
        <v>73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/>
      <c r="U46" s="44"/>
      <c r="V46" s="44"/>
      <c r="W46" s="44"/>
      <c r="X46" s="44">
        <v>0</v>
      </c>
      <c r="Y46" s="44"/>
      <c r="Z46" s="44"/>
      <c r="AA46" s="44"/>
      <c r="AB46" s="44">
        <v>0</v>
      </c>
      <c r="AC46" s="8"/>
    </row>
    <row r="47" spans="1:29">
      <c r="A47" s="30" t="s">
        <v>185</v>
      </c>
      <c r="B47" s="31" t="s">
        <v>693</v>
      </c>
      <c r="C47" s="44">
        <v>113042.256664</v>
      </c>
      <c r="D47" s="44">
        <v>113042.22508400001</v>
      </c>
      <c r="E47" s="44">
        <v>146238.79494699999</v>
      </c>
      <c r="F47" s="44">
        <v>146239.33749800001</v>
      </c>
      <c r="G47" s="44">
        <v>146239.33749800001</v>
      </c>
      <c r="H47" s="44">
        <v>146239.33749800001</v>
      </c>
      <c r="I47" s="44">
        <v>176600.699234</v>
      </c>
      <c r="J47" s="44">
        <v>176600.699234</v>
      </c>
      <c r="K47" s="44">
        <v>176600.699234</v>
      </c>
      <c r="L47" s="44">
        <v>176600.699234</v>
      </c>
      <c r="M47" s="44">
        <v>197461.99281199998</v>
      </c>
      <c r="N47" s="44">
        <v>198635.99281199998</v>
      </c>
      <c r="O47" s="44">
        <v>198635.99281199998</v>
      </c>
      <c r="P47" s="44">
        <v>198785.85383499999</v>
      </c>
      <c r="Q47" s="44">
        <v>227847.172937</v>
      </c>
      <c r="R47" s="44">
        <v>227848</v>
      </c>
      <c r="S47" s="44">
        <v>227847</v>
      </c>
      <c r="T47" s="44">
        <v>227847</v>
      </c>
      <c r="U47" s="44">
        <v>304811</v>
      </c>
      <c r="V47" s="44">
        <v>281721</v>
      </c>
      <c r="W47" s="44">
        <v>281721</v>
      </c>
      <c r="X47" s="44">
        <v>281721</v>
      </c>
      <c r="Y47" s="44">
        <v>341871</v>
      </c>
      <c r="Z47" s="44">
        <v>311796</v>
      </c>
      <c r="AA47" s="44">
        <v>311796</v>
      </c>
      <c r="AB47" s="44">
        <v>311796</v>
      </c>
      <c r="AC47" s="8"/>
    </row>
    <row r="48" spans="1:29">
      <c r="A48" s="30" t="s">
        <v>186</v>
      </c>
      <c r="B48" s="31" t="s">
        <v>694</v>
      </c>
      <c r="C48" s="44">
        <v>43597.396633999997</v>
      </c>
      <c r="D48" s="44">
        <v>47424.285582000011</v>
      </c>
      <c r="E48" s="44">
        <v>15438.601098000001</v>
      </c>
      <c r="F48" s="44">
        <v>28878.039941999999</v>
      </c>
      <c r="G48" s="44">
        <v>39838.085301000006</v>
      </c>
      <c r="H48" s="44">
        <v>50604.361736999999</v>
      </c>
      <c r="I48" s="44">
        <v>12252.103707</v>
      </c>
      <c r="J48" s="44">
        <v>28816.281061000002</v>
      </c>
      <c r="K48" s="44">
        <v>44773.582907000004</v>
      </c>
      <c r="L48" s="44">
        <v>63022.249412999998</v>
      </c>
      <c r="M48" s="44">
        <v>20890.524789000003</v>
      </c>
      <c r="N48" s="44">
        <v>39354.700601999997</v>
      </c>
      <c r="O48" s="44">
        <v>57238.278719000002</v>
      </c>
      <c r="P48" s="44">
        <v>72653.157365999999</v>
      </c>
      <c r="Q48" s="44">
        <v>18684.370793999999</v>
      </c>
      <c r="R48" s="44">
        <v>40154</v>
      </c>
      <c r="S48" s="44">
        <v>58590</v>
      </c>
      <c r="T48" s="44">
        <v>76963.451428999993</v>
      </c>
      <c r="U48" s="44">
        <v>15918</v>
      </c>
      <c r="V48" s="44">
        <v>29493</v>
      </c>
      <c r="W48" s="44">
        <v>44221</v>
      </c>
      <c r="X48" s="44">
        <v>60150</v>
      </c>
      <c r="Y48" s="44">
        <v>16892</v>
      </c>
      <c r="Z48" s="44">
        <v>30692</v>
      </c>
      <c r="AA48" s="44">
        <v>51297</v>
      </c>
      <c r="AB48" s="44">
        <v>77127</v>
      </c>
      <c r="AC48" s="8"/>
    </row>
    <row r="49" spans="1:29">
      <c r="A49" s="30" t="s">
        <v>187</v>
      </c>
      <c r="B49" s="31" t="s">
        <v>695</v>
      </c>
      <c r="C49" s="52">
        <v>-13079</v>
      </c>
      <c r="D49" s="52">
        <v>-14227</v>
      </c>
      <c r="E49" s="52">
        <v>-4632</v>
      </c>
      <c r="F49" s="52">
        <v>-8663</v>
      </c>
      <c r="G49" s="52">
        <v>-11951</v>
      </c>
      <c r="H49" s="52">
        <v>-15181</v>
      </c>
      <c r="I49" s="52">
        <v>-3675</v>
      </c>
      <c r="J49" s="52">
        <v>-8645</v>
      </c>
      <c r="K49" s="52">
        <v>-13432</v>
      </c>
      <c r="L49" s="52">
        <v>-18907</v>
      </c>
      <c r="M49" s="52">
        <v>-6267</v>
      </c>
      <c r="N49" s="52">
        <v>-11807</v>
      </c>
      <c r="O49" s="52">
        <v>-17171</v>
      </c>
      <c r="P49" s="52">
        <v>-21796</v>
      </c>
      <c r="Q49" s="52">
        <v>-5605</v>
      </c>
      <c r="R49" s="52">
        <v>-12046</v>
      </c>
      <c r="S49" s="52">
        <v>-17577</v>
      </c>
      <c r="T49" s="52">
        <v>-23089</v>
      </c>
      <c r="U49" s="52">
        <v>-27864</v>
      </c>
      <c r="V49" s="52">
        <v>-8847</v>
      </c>
      <c r="W49" s="52">
        <v>-13266</v>
      </c>
      <c r="X49" s="52">
        <v>-18044</v>
      </c>
      <c r="Y49" s="52">
        <v>-23112</v>
      </c>
      <c r="Z49" s="52">
        <v>-9208</v>
      </c>
      <c r="AA49" s="52">
        <v>-15389</v>
      </c>
      <c r="AB49" s="52">
        <v>-23138</v>
      </c>
      <c r="AC49" s="8"/>
    </row>
    <row r="50" spans="1:29">
      <c r="A50" s="30"/>
      <c r="B50" s="31"/>
      <c r="C50" s="44">
        <v>405601.417219</v>
      </c>
      <c r="D50" s="44">
        <v>408249.61108000006</v>
      </c>
      <c r="E50" s="44">
        <v>435008.846808</v>
      </c>
      <c r="F50" s="44">
        <v>447190.85022899997</v>
      </c>
      <c r="G50" s="44">
        <v>457688.12290699995</v>
      </c>
      <c r="H50" s="44">
        <v>461688.24021299998</v>
      </c>
      <c r="I50" s="44">
        <v>467895.14311399998</v>
      </c>
      <c r="J50" s="44">
        <v>482438.00791700004</v>
      </c>
      <c r="K50" s="44">
        <v>494018.23626499996</v>
      </c>
      <c r="L50" s="44">
        <v>552966.66180845001</v>
      </c>
      <c r="M50" s="44">
        <v>543001.38110700005</v>
      </c>
      <c r="N50" s="44">
        <v>554890.08475199994</v>
      </c>
      <c r="O50" s="44">
        <v>567438.630168</v>
      </c>
      <c r="P50" s="44">
        <v>577587.91262299998</v>
      </c>
      <c r="Q50" s="44">
        <v>572057.36888999993</v>
      </c>
      <c r="R50" s="44">
        <v>592960.05975100002</v>
      </c>
      <c r="S50" s="44">
        <v>606353.91561399994</v>
      </c>
      <c r="T50" s="44">
        <v>617274.24008000002</v>
      </c>
      <c r="U50" s="44">
        <v>607075.1843369999</v>
      </c>
      <c r="V50" s="44">
        <v>636296</v>
      </c>
      <c r="W50" s="44">
        <v>647098</v>
      </c>
      <c r="X50" s="44">
        <f>+SUM(X43:X49)</f>
        <v>661885</v>
      </c>
      <c r="Y50" s="44">
        <v>670201</v>
      </c>
      <c r="Z50" s="44">
        <f>+SUM(Z43:Z49)</f>
        <v>682959</v>
      </c>
      <c r="AA50" s="44">
        <f>+SUM(AA43:AA49)</f>
        <v>682107</v>
      </c>
      <c r="AB50" s="44">
        <f>+SUM(AB43:AB49)</f>
        <v>700559</v>
      </c>
      <c r="AC50" s="8"/>
    </row>
    <row r="51" spans="1:29" ht="3" customHeight="1">
      <c r="A51" s="42"/>
      <c r="B51" s="31"/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/>
      <c r="U51" s="44"/>
      <c r="V51" s="44"/>
      <c r="W51" s="44"/>
      <c r="X51" s="44" t="e">
        <v>#N/A</v>
      </c>
      <c r="Y51" s="44"/>
      <c r="Z51" s="44" t="e">
        <v>#N/A</v>
      </c>
      <c r="AA51" s="44" t="e">
        <v>#N/A</v>
      </c>
      <c r="AB51" s="44" t="e">
        <v>#N/A</v>
      </c>
      <c r="AC51" s="8"/>
    </row>
    <row r="52" spans="1:29">
      <c r="A52" s="49" t="s">
        <v>188</v>
      </c>
      <c r="B52" s="50" t="s">
        <v>696</v>
      </c>
      <c r="C52" s="44">
        <v>89.856714999999994</v>
      </c>
      <c r="D52" s="44">
        <v>89.647829000000002</v>
      </c>
      <c r="E52" s="44">
        <v>92.316854000000006</v>
      </c>
      <c r="F52" s="44">
        <v>92.415475000000001</v>
      </c>
      <c r="G52" s="44">
        <v>93.969003999999998</v>
      </c>
      <c r="H52" s="44">
        <v>50.214441501205449</v>
      </c>
      <c r="I52" s="44">
        <v>50.701053999999999</v>
      </c>
      <c r="J52" s="44">
        <v>55.103917999999993</v>
      </c>
      <c r="K52" s="44">
        <v>55.110720000000001</v>
      </c>
      <c r="L52" s="44">
        <v>55.889983000000008</v>
      </c>
      <c r="M52" s="44">
        <v>56.675684706138611</v>
      </c>
      <c r="N52" s="44">
        <v>57.801626000000006</v>
      </c>
      <c r="O52" s="44">
        <v>58.499208000000003</v>
      </c>
      <c r="P52" s="44">
        <v>58.790838999999998</v>
      </c>
      <c r="Q52" s="44">
        <v>58.764284000000004</v>
      </c>
      <c r="R52" s="44">
        <v>59.314982000000001</v>
      </c>
      <c r="S52" s="44">
        <v>55.171317000000002</v>
      </c>
      <c r="T52" s="44">
        <v>51.449503999999997</v>
      </c>
      <c r="U52" s="44">
        <v>51.474507000000003</v>
      </c>
      <c r="V52" s="44">
        <v>52</v>
      </c>
      <c r="W52" s="44">
        <v>53</v>
      </c>
      <c r="X52" s="44">
        <v>53</v>
      </c>
      <c r="Y52" s="44">
        <v>55</v>
      </c>
      <c r="Z52" s="44">
        <v>54</v>
      </c>
      <c r="AA52" s="44">
        <v>54</v>
      </c>
      <c r="AB52" s="44">
        <v>57</v>
      </c>
      <c r="AC52" s="8"/>
    </row>
    <row r="53" spans="1:29">
      <c r="A53" s="49" t="s">
        <v>189</v>
      </c>
      <c r="B53" s="50" t="s">
        <v>697</v>
      </c>
      <c r="C53" s="53">
        <v>405691.273934</v>
      </c>
      <c r="D53" s="53">
        <v>408340.25890900008</v>
      </c>
      <c r="E53" s="53">
        <v>435101.16366199998</v>
      </c>
      <c r="F53" s="53">
        <v>447282.26570399996</v>
      </c>
      <c r="G53" s="53">
        <v>457782.09191099997</v>
      </c>
      <c r="H53" s="53">
        <v>461737.45465450117</v>
      </c>
      <c r="I53" s="53">
        <v>467945.84416799998</v>
      </c>
      <c r="J53" s="53">
        <v>482493.11183500005</v>
      </c>
      <c r="K53" s="53">
        <v>494074.34698499995</v>
      </c>
      <c r="L53" s="53">
        <v>553022.55179145001</v>
      </c>
      <c r="M53" s="53">
        <v>543058.05679170624</v>
      </c>
      <c r="N53" s="53">
        <v>554947.88637799991</v>
      </c>
      <c r="O53" s="53">
        <v>567497.12937600003</v>
      </c>
      <c r="P53" s="53">
        <v>577645.703462</v>
      </c>
      <c r="Q53" s="53">
        <v>572116.13317399996</v>
      </c>
      <c r="R53" s="53">
        <v>593019.37473300006</v>
      </c>
      <c r="S53" s="53">
        <v>606409.08693099988</v>
      </c>
      <c r="T53" s="53">
        <v>617324.68958400004</v>
      </c>
      <c r="U53" s="53">
        <v>607125.65884399984</v>
      </c>
      <c r="V53" s="53">
        <v>636348</v>
      </c>
      <c r="W53" s="53">
        <v>647151</v>
      </c>
      <c r="X53" s="53">
        <v>661938</v>
      </c>
      <c r="Y53" s="53">
        <v>670256</v>
      </c>
      <c r="Z53" s="53">
        <v>683013</v>
      </c>
      <c r="AA53" s="53">
        <v>682161</v>
      </c>
      <c r="AB53" s="53">
        <v>700616</v>
      </c>
      <c r="AC53" s="8"/>
    </row>
    <row r="54" spans="1:29" ht="15" thickBot="1">
      <c r="A54" s="49" t="s">
        <v>190</v>
      </c>
      <c r="B54" s="50" t="s">
        <v>698</v>
      </c>
      <c r="C54" s="54">
        <v>5400946.135590001</v>
      </c>
      <c r="D54" s="54">
        <v>5584679.628397001</v>
      </c>
      <c r="E54" s="54">
        <v>5579318.6452400004</v>
      </c>
      <c r="F54" s="54">
        <v>5625412.4071820006</v>
      </c>
      <c r="G54" s="54">
        <v>5772972.6289130002</v>
      </c>
      <c r="H54" s="54">
        <v>6090849.8457789989</v>
      </c>
      <c r="I54" s="54">
        <v>6004487.6520380015</v>
      </c>
      <c r="J54" s="54">
        <v>6131911.8137770006</v>
      </c>
      <c r="K54" s="54">
        <v>6222320.2817009995</v>
      </c>
      <c r="L54" s="54">
        <v>6441383.0881074499</v>
      </c>
      <c r="M54" s="54">
        <v>6475623.0841380004</v>
      </c>
      <c r="N54" s="54">
        <v>6788279.5328219999</v>
      </c>
      <c r="O54" s="54">
        <v>6709268.3465879997</v>
      </c>
      <c r="P54" s="54">
        <v>6933774.6309760008</v>
      </c>
      <c r="Q54" s="54">
        <v>6908094.5333559997</v>
      </c>
      <c r="R54" s="54">
        <v>7198146.9772430006</v>
      </c>
      <c r="S54" s="54">
        <v>7519466.0271229995</v>
      </c>
      <c r="T54" s="54">
        <v>8264770.2871949999</v>
      </c>
      <c r="U54" s="54">
        <v>8548680.8500320017</v>
      </c>
      <c r="V54" s="54">
        <v>8438938</v>
      </c>
      <c r="W54" s="54">
        <v>8385887</v>
      </c>
      <c r="X54" s="54">
        <v>8074793</v>
      </c>
      <c r="Y54" s="54">
        <v>8022850</v>
      </c>
      <c r="Z54" s="54">
        <v>8439982</v>
      </c>
      <c r="AA54" s="54">
        <v>8828468</v>
      </c>
      <c r="AB54" s="54">
        <v>9365778</v>
      </c>
      <c r="AC54" s="8"/>
    </row>
    <row r="55" spans="1:29" ht="15" thickTop="1"/>
  </sheetData>
  <hyperlinks>
    <hyperlink ref="A34" location="'Det_Unidad'!B440:I443" display="'Det_Unidad'!B440:I443" xr:uid="{F2C7378A-7865-421E-A106-4D7F5FD6E54C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A1:AD52"/>
  <sheetViews>
    <sheetView showGridLines="0" tabSelected="1" zoomScale="70" zoomScaleNormal="70" workbookViewId="0">
      <pane xSplit="2" ySplit="5" topLeftCell="T6" activePane="bottomRight" state="frozen"/>
      <selection activeCell="AB7" sqref="AB7"/>
      <selection pane="topRight" activeCell="AB7" sqref="AB7"/>
      <selection pane="bottomLeft" activeCell="AB7" sqref="AB7"/>
      <selection pane="bottomRight" activeCell="AC6" sqref="AC6"/>
    </sheetView>
  </sheetViews>
  <sheetFormatPr baseColWidth="10" defaultColWidth="11.453125" defaultRowHeight="14.5" outlineLevelCol="1"/>
  <cols>
    <col min="1" max="1" width="40.81640625" customWidth="1"/>
    <col min="2" max="2" width="54.54296875" customWidth="1" outlineLevel="1"/>
    <col min="3" max="28" width="14.81640625" customWidth="1"/>
  </cols>
  <sheetData>
    <row r="1" spans="1:29">
      <c r="A1" s="16" t="s">
        <v>151</v>
      </c>
      <c r="B1" s="16" t="s">
        <v>640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9">
      <c r="A2" s="16" t="s">
        <v>192</v>
      </c>
      <c r="B2" s="16" t="s">
        <v>34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9">
      <c r="A3" s="16"/>
      <c r="B3" s="16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9" ht="13" customHeight="1">
      <c r="A4" s="16"/>
      <c r="B4" s="16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9" ht="46.5" customHeight="1">
      <c r="A5" s="23"/>
      <c r="B5" s="16"/>
      <c r="C5" s="24">
        <v>42248</v>
      </c>
      <c r="D5" s="24">
        <v>42339</v>
      </c>
      <c r="E5" s="24">
        <v>42430</v>
      </c>
      <c r="F5" s="24">
        <v>42522</v>
      </c>
      <c r="G5" s="24">
        <v>42614</v>
      </c>
      <c r="H5" s="24">
        <v>42705</v>
      </c>
      <c r="I5" s="24">
        <v>42795</v>
      </c>
      <c r="J5" s="24">
        <v>42887</v>
      </c>
      <c r="K5" s="24">
        <v>42979</v>
      </c>
      <c r="L5" s="24">
        <v>43070</v>
      </c>
      <c r="M5" s="24">
        <v>43160</v>
      </c>
      <c r="N5" s="24">
        <v>43252</v>
      </c>
      <c r="O5" s="24">
        <v>43344</v>
      </c>
      <c r="P5" s="24">
        <v>43435</v>
      </c>
      <c r="Q5" s="24">
        <v>43525</v>
      </c>
      <c r="R5" s="24">
        <v>43617</v>
      </c>
      <c r="S5" s="24">
        <v>43709</v>
      </c>
      <c r="T5" s="24">
        <v>43800</v>
      </c>
      <c r="U5" s="24">
        <v>43891</v>
      </c>
      <c r="V5" s="24">
        <v>43983</v>
      </c>
      <c r="W5" s="24">
        <v>44075</v>
      </c>
      <c r="X5" s="24">
        <v>44166</v>
      </c>
      <c r="Y5" s="24">
        <v>44256</v>
      </c>
      <c r="Z5" s="24">
        <v>44348</v>
      </c>
      <c r="AA5" s="24">
        <v>44440</v>
      </c>
      <c r="AB5" s="24">
        <v>44531</v>
      </c>
    </row>
    <row r="6" spans="1:29">
      <c r="A6" s="23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0"/>
      <c r="Y6" s="26"/>
      <c r="Z6" s="26"/>
      <c r="AA6" s="26"/>
      <c r="AB6" s="20"/>
    </row>
    <row r="7" spans="1:29">
      <c r="A7" s="27" t="s">
        <v>193</v>
      </c>
      <c r="B7" s="27" t="s">
        <v>641</v>
      </c>
      <c r="C7" s="20">
        <v>233346</v>
      </c>
      <c r="D7" s="20">
        <v>316810.22394</v>
      </c>
      <c r="E7" s="20">
        <v>78720</v>
      </c>
      <c r="F7" s="20">
        <v>165118.00000000003</v>
      </c>
      <c r="G7" s="20">
        <v>247822</v>
      </c>
      <c r="H7" s="20">
        <v>329711</v>
      </c>
      <c r="I7" s="20">
        <v>83347.000000000015</v>
      </c>
      <c r="J7" s="20">
        <v>172735.99999999997</v>
      </c>
      <c r="K7" s="20">
        <v>245759</v>
      </c>
      <c r="L7" s="20">
        <v>331382.66527800006</v>
      </c>
      <c r="M7" s="20">
        <v>87308</v>
      </c>
      <c r="N7" s="20">
        <v>181637</v>
      </c>
      <c r="O7" s="20">
        <v>276126</v>
      </c>
      <c r="P7" s="20">
        <v>375166</v>
      </c>
      <c r="Q7" s="20">
        <v>80355.000000000015</v>
      </c>
      <c r="R7" s="20">
        <v>195152</v>
      </c>
      <c r="S7" s="20">
        <v>295635</v>
      </c>
      <c r="T7" s="20">
        <v>406221</v>
      </c>
      <c r="U7" s="20">
        <v>114217</v>
      </c>
      <c r="V7" s="20">
        <v>203258</v>
      </c>
      <c r="W7" s="20">
        <v>280138</v>
      </c>
      <c r="X7" s="28">
        <v>391752.70632400003</v>
      </c>
      <c r="Y7" s="20">
        <v>104136</v>
      </c>
      <c r="Z7" s="20">
        <v>207786</v>
      </c>
      <c r="AA7" s="20">
        <v>319916</v>
      </c>
      <c r="AB7" s="28">
        <v>506975</v>
      </c>
      <c r="AC7" s="17"/>
    </row>
    <row r="8" spans="1:29">
      <c r="A8" s="27" t="s">
        <v>194</v>
      </c>
      <c r="B8" s="27" t="s">
        <v>642</v>
      </c>
      <c r="C8" s="20">
        <v>-133152</v>
      </c>
      <c r="D8" s="20">
        <v>-183407.22394</v>
      </c>
      <c r="E8" s="20">
        <v>-46862</v>
      </c>
      <c r="F8" s="20">
        <v>-98870</v>
      </c>
      <c r="G8" s="20">
        <v>-146496</v>
      </c>
      <c r="H8" s="20">
        <v>-193787</v>
      </c>
      <c r="I8" s="20">
        <v>-47352</v>
      </c>
      <c r="J8" s="20">
        <v>-97075</v>
      </c>
      <c r="K8" s="20">
        <v>-131407</v>
      </c>
      <c r="L8" s="20">
        <v>-176696</v>
      </c>
      <c r="M8" s="20">
        <v>-46847</v>
      </c>
      <c r="N8" s="20">
        <v>-97651</v>
      </c>
      <c r="O8" s="20">
        <v>-150387.1</v>
      </c>
      <c r="P8" s="20">
        <v>-206940.75</v>
      </c>
      <c r="Q8" s="20">
        <v>-39346</v>
      </c>
      <c r="R8" s="20">
        <v>-109628</v>
      </c>
      <c r="S8" s="20">
        <v>-160723</v>
      </c>
      <c r="T8" s="20">
        <v>-223786</v>
      </c>
      <c r="U8" s="20">
        <v>-66675</v>
      </c>
      <c r="V8" s="20">
        <v>-108400</v>
      </c>
      <c r="W8" s="20">
        <v>-133845</v>
      </c>
      <c r="X8" s="20">
        <v>-195431</v>
      </c>
      <c r="Y8" s="20">
        <v>-56334</v>
      </c>
      <c r="Z8" s="20">
        <v>-110981</v>
      </c>
      <c r="AA8" s="20">
        <v>-172747</v>
      </c>
      <c r="AB8" s="20">
        <v>-293780</v>
      </c>
      <c r="AC8" s="17"/>
    </row>
    <row r="9" spans="1:29">
      <c r="A9" s="16" t="s">
        <v>195</v>
      </c>
      <c r="B9" s="16" t="s">
        <v>643</v>
      </c>
      <c r="C9" s="29">
        <v>100194</v>
      </c>
      <c r="D9" s="29">
        <v>133403</v>
      </c>
      <c r="E9" s="29">
        <v>31858</v>
      </c>
      <c r="F9" s="29">
        <v>66248.000000000029</v>
      </c>
      <c r="G9" s="29">
        <v>101326</v>
      </c>
      <c r="H9" s="29">
        <v>135924</v>
      </c>
      <c r="I9" s="29">
        <v>35995.000000000015</v>
      </c>
      <c r="J9" s="29">
        <v>75660.999999999971</v>
      </c>
      <c r="K9" s="29">
        <v>114352</v>
      </c>
      <c r="L9" s="29">
        <v>154686.66527800006</v>
      </c>
      <c r="M9" s="29">
        <v>40461</v>
      </c>
      <c r="N9" s="29">
        <v>83986</v>
      </c>
      <c r="O9" s="29">
        <v>125738.9</v>
      </c>
      <c r="P9" s="29">
        <v>168225.25</v>
      </c>
      <c r="Q9" s="29">
        <v>41009.000000000015</v>
      </c>
      <c r="R9" s="29">
        <v>85524</v>
      </c>
      <c r="S9" s="29">
        <v>134912</v>
      </c>
      <c r="T9" s="29">
        <v>182435</v>
      </c>
      <c r="U9" s="29">
        <v>47542</v>
      </c>
      <c r="V9" s="29">
        <v>94858</v>
      </c>
      <c r="W9" s="29">
        <v>146293</v>
      </c>
      <c r="X9" s="29">
        <v>196321.70632400003</v>
      </c>
      <c r="Y9" s="29">
        <v>47802</v>
      </c>
      <c r="Z9" s="29">
        <v>96805</v>
      </c>
      <c r="AA9" s="29">
        <v>147169</v>
      </c>
      <c r="AB9" s="29">
        <v>213195</v>
      </c>
      <c r="AC9" s="17"/>
    </row>
    <row r="10" spans="1:29" ht="3" customHeight="1">
      <c r="A10" s="30"/>
      <c r="B10" s="31"/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/>
      <c r="U10" s="20"/>
      <c r="V10" s="20"/>
      <c r="W10" s="20"/>
      <c r="X10" s="20"/>
      <c r="Y10" s="20"/>
      <c r="Z10" s="20"/>
      <c r="AA10" s="20"/>
      <c r="AB10" s="20"/>
      <c r="AC10" s="17"/>
    </row>
    <row r="11" spans="1:29">
      <c r="A11" s="27" t="s">
        <v>196</v>
      </c>
      <c r="B11" s="27" t="s">
        <v>644</v>
      </c>
      <c r="C11" s="20">
        <v>42149</v>
      </c>
      <c r="D11" s="20">
        <v>57198</v>
      </c>
      <c r="E11" s="20">
        <v>14598</v>
      </c>
      <c r="F11" s="20">
        <v>31113</v>
      </c>
      <c r="G11" s="20">
        <v>48367</v>
      </c>
      <c r="H11" s="20">
        <v>63940</v>
      </c>
      <c r="I11" s="20">
        <v>15750</v>
      </c>
      <c r="J11" s="20">
        <v>33117</v>
      </c>
      <c r="K11" s="20">
        <v>51092</v>
      </c>
      <c r="L11" s="20">
        <v>77563.173437000005</v>
      </c>
      <c r="M11" s="20">
        <v>20899</v>
      </c>
      <c r="N11" s="20">
        <v>42233</v>
      </c>
      <c r="O11" s="20">
        <v>61757</v>
      </c>
      <c r="P11" s="20">
        <v>82314</v>
      </c>
      <c r="Q11" s="20">
        <v>20142</v>
      </c>
      <c r="R11" s="20">
        <v>41577</v>
      </c>
      <c r="S11" s="20">
        <v>62467</v>
      </c>
      <c r="T11" s="20">
        <v>81186</v>
      </c>
      <c r="U11" s="20">
        <v>20156</v>
      </c>
      <c r="V11" s="20">
        <v>37998</v>
      </c>
      <c r="W11" s="20">
        <v>53921</v>
      </c>
      <c r="X11" s="20">
        <v>70421</v>
      </c>
      <c r="Y11" s="20">
        <v>17763</v>
      </c>
      <c r="Z11" s="20">
        <v>34991</v>
      </c>
      <c r="AA11" s="20">
        <v>53020</v>
      </c>
      <c r="AB11" s="20">
        <v>69557</v>
      </c>
      <c r="AC11" s="17"/>
    </row>
    <row r="12" spans="1:29">
      <c r="A12" s="27" t="s">
        <v>197</v>
      </c>
      <c r="B12" s="27" t="s">
        <v>645</v>
      </c>
      <c r="C12" s="20">
        <v>-6716</v>
      </c>
      <c r="D12" s="20">
        <v>-8864</v>
      </c>
      <c r="E12" s="20">
        <v>-3047</v>
      </c>
      <c r="F12" s="20">
        <v>-6024</v>
      </c>
      <c r="G12" s="20">
        <v>-8561</v>
      </c>
      <c r="H12" s="20">
        <v>-10537</v>
      </c>
      <c r="I12" s="20">
        <v>-3115</v>
      </c>
      <c r="J12" s="20">
        <v>-6248</v>
      </c>
      <c r="K12" s="20">
        <v>-9678</v>
      </c>
      <c r="L12" s="20">
        <v>-12728</v>
      </c>
      <c r="M12" s="20">
        <v>-3537</v>
      </c>
      <c r="N12" s="20">
        <v>-6923</v>
      </c>
      <c r="O12" s="20">
        <v>-10259</v>
      </c>
      <c r="P12" s="20">
        <v>-13560</v>
      </c>
      <c r="Q12" s="20">
        <v>-3285</v>
      </c>
      <c r="R12" s="20">
        <v>-6779</v>
      </c>
      <c r="S12" s="20">
        <v>-10275</v>
      </c>
      <c r="T12" s="20">
        <v>-13909</v>
      </c>
      <c r="U12" s="20">
        <v>-3665</v>
      </c>
      <c r="V12" s="20">
        <v>-6871</v>
      </c>
      <c r="W12" s="20">
        <v>-9831</v>
      </c>
      <c r="X12" s="20">
        <v>-12609</v>
      </c>
      <c r="Y12" s="20">
        <v>-2962</v>
      </c>
      <c r="Z12" s="20">
        <v>-6045</v>
      </c>
      <c r="AA12" s="20">
        <v>-8412</v>
      </c>
      <c r="AB12" s="20">
        <v>-10127</v>
      </c>
      <c r="AC12" s="17"/>
    </row>
    <row r="13" spans="1:29">
      <c r="A13" s="16" t="s">
        <v>198</v>
      </c>
      <c r="B13" s="16" t="s">
        <v>646</v>
      </c>
      <c r="C13" s="29">
        <v>35433</v>
      </c>
      <c r="D13" s="29">
        <v>48334</v>
      </c>
      <c r="E13" s="29">
        <v>11551</v>
      </c>
      <c r="F13" s="29">
        <v>25089</v>
      </c>
      <c r="G13" s="29">
        <v>39806</v>
      </c>
      <c r="H13" s="29">
        <v>53403</v>
      </c>
      <c r="I13" s="29">
        <v>12635</v>
      </c>
      <c r="J13" s="29">
        <v>26869</v>
      </c>
      <c r="K13" s="29">
        <v>41414</v>
      </c>
      <c r="L13" s="29">
        <v>64835.173437000005</v>
      </c>
      <c r="M13" s="29">
        <v>17362</v>
      </c>
      <c r="N13" s="29">
        <v>35310</v>
      </c>
      <c r="O13" s="29">
        <v>51498</v>
      </c>
      <c r="P13" s="29">
        <v>68754</v>
      </c>
      <c r="Q13" s="29">
        <v>16857</v>
      </c>
      <c r="R13" s="29">
        <v>34798</v>
      </c>
      <c r="S13" s="29">
        <v>52192</v>
      </c>
      <c r="T13" s="29">
        <v>67277</v>
      </c>
      <c r="U13" s="29">
        <v>16491</v>
      </c>
      <c r="V13" s="29">
        <v>31127</v>
      </c>
      <c r="W13" s="29">
        <v>44090</v>
      </c>
      <c r="X13" s="29">
        <v>57812</v>
      </c>
      <c r="Y13" s="29">
        <v>14801</v>
      </c>
      <c r="Z13" s="29">
        <v>28946</v>
      </c>
      <c r="AA13" s="29">
        <v>44608</v>
      </c>
      <c r="AB13" s="29">
        <v>59430</v>
      </c>
      <c r="AC13" s="17"/>
    </row>
    <row r="14" spans="1:29">
      <c r="A14" s="30"/>
      <c r="B14" s="31"/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/>
      <c r="U14" s="20"/>
      <c r="V14" s="20"/>
      <c r="AC14" s="17"/>
    </row>
    <row r="15" spans="1:29">
      <c r="A15" s="30" t="s">
        <v>199</v>
      </c>
      <c r="B15" s="31" t="s">
        <v>647</v>
      </c>
      <c r="C15" s="20">
        <v>8.5339220000005298</v>
      </c>
      <c r="D15" s="20">
        <v>-4676.4553489999998</v>
      </c>
      <c r="E15" s="20">
        <v>18078</v>
      </c>
      <c r="F15" s="20">
        <v>24221</v>
      </c>
      <c r="G15" s="20">
        <v>34597</v>
      </c>
      <c r="H15" s="20">
        <v>38383</v>
      </c>
      <c r="I15" s="20">
        <v>9494</v>
      </c>
      <c r="J15" s="20">
        <v>16678</v>
      </c>
      <c r="K15" s="20">
        <v>27063</v>
      </c>
      <c r="L15" s="20">
        <v>34226</v>
      </c>
      <c r="M15" s="20">
        <v>3654</v>
      </c>
      <c r="N15" s="20">
        <v>8672</v>
      </c>
      <c r="O15" s="20">
        <v>14711</v>
      </c>
      <c r="P15" s="20">
        <v>23736</v>
      </c>
      <c r="Q15" s="20">
        <v>5892</v>
      </c>
      <c r="R15" s="20">
        <v>10050</v>
      </c>
      <c r="S15" s="20">
        <v>18830</v>
      </c>
      <c r="T15" s="20">
        <v>24078</v>
      </c>
      <c r="U15" s="20">
        <v>2083</v>
      </c>
      <c r="V15" s="20">
        <v>4894</v>
      </c>
      <c r="W15" s="20">
        <v>19613</v>
      </c>
      <c r="X15" s="20">
        <v>26118</v>
      </c>
      <c r="Y15" s="20">
        <v>6710</v>
      </c>
      <c r="Z15" s="20">
        <v>11542</v>
      </c>
      <c r="AA15" s="20">
        <v>21089</v>
      </c>
      <c r="AB15" s="20">
        <v>22091</v>
      </c>
      <c r="AC15" s="17"/>
    </row>
    <row r="16" spans="1:29">
      <c r="A16" s="30" t="s">
        <v>200</v>
      </c>
      <c r="B16" s="31" t="s">
        <v>648</v>
      </c>
      <c r="C16" s="20">
        <v>16422</v>
      </c>
      <c r="D16" s="20">
        <v>21355</v>
      </c>
      <c r="E16" s="20">
        <v>-7902</v>
      </c>
      <c r="F16" s="20">
        <v>-4699</v>
      </c>
      <c r="G16" s="20">
        <v>-6082</v>
      </c>
      <c r="H16" s="20">
        <v>1456</v>
      </c>
      <c r="I16" s="20">
        <v>214</v>
      </c>
      <c r="J16" s="20">
        <v>-440</v>
      </c>
      <c r="K16" s="20">
        <v>-2758</v>
      </c>
      <c r="L16" s="20">
        <v>-4073</v>
      </c>
      <c r="M16" s="20">
        <v>4159</v>
      </c>
      <c r="N16" s="20">
        <v>4644</v>
      </c>
      <c r="O16" s="20">
        <v>4439.1000000000004</v>
      </c>
      <c r="P16" s="20">
        <v>3214.75</v>
      </c>
      <c r="Q16" s="20">
        <v>-94</v>
      </c>
      <c r="R16" s="20">
        <v>2356</v>
      </c>
      <c r="S16" s="20">
        <v>4204</v>
      </c>
      <c r="T16" s="20">
        <v>10461</v>
      </c>
      <c r="U16" s="20">
        <v>5399</v>
      </c>
      <c r="V16" s="20">
        <v>4872</v>
      </c>
      <c r="W16" s="20">
        <v>655</v>
      </c>
      <c r="X16" s="20">
        <v>5801</v>
      </c>
      <c r="Y16" s="20">
        <v>2115</v>
      </c>
      <c r="Z16" s="20">
        <v>2395</v>
      </c>
      <c r="AA16" s="20">
        <v>791</v>
      </c>
      <c r="AB16" s="20">
        <v>2840</v>
      </c>
      <c r="AC16" s="17"/>
    </row>
    <row r="17" spans="1:29">
      <c r="A17" s="30" t="s">
        <v>201</v>
      </c>
      <c r="B17" s="31" t="s">
        <v>649</v>
      </c>
      <c r="C17" s="32">
        <v>7845</v>
      </c>
      <c r="D17" s="32">
        <v>9396</v>
      </c>
      <c r="E17" s="32">
        <v>2141.4134650000001</v>
      </c>
      <c r="F17" s="32">
        <v>4710.3141740000001</v>
      </c>
      <c r="G17" s="32">
        <v>6514.8</v>
      </c>
      <c r="H17" s="32">
        <v>9587</v>
      </c>
      <c r="I17" s="32">
        <v>2495</v>
      </c>
      <c r="J17" s="32">
        <v>5611.826067</v>
      </c>
      <c r="K17" s="32">
        <v>8625.5960670000004</v>
      </c>
      <c r="L17" s="32">
        <v>4270.7965630000008</v>
      </c>
      <c r="M17" s="32">
        <v>675.23316799999998</v>
      </c>
      <c r="N17" s="32">
        <v>1741</v>
      </c>
      <c r="O17" s="32">
        <v>3409</v>
      </c>
      <c r="P17" s="32">
        <v>4634</v>
      </c>
      <c r="Q17" s="32">
        <v>2364.1228999999998</v>
      </c>
      <c r="R17" s="32">
        <v>3584.2</v>
      </c>
      <c r="S17" s="32">
        <v>4497</v>
      </c>
      <c r="T17" s="32">
        <v>5469</v>
      </c>
      <c r="U17" s="32">
        <v>850</v>
      </c>
      <c r="V17" s="32">
        <v>1713</v>
      </c>
      <c r="W17" s="32">
        <v>2774</v>
      </c>
      <c r="X17" s="32">
        <v>3861</v>
      </c>
      <c r="Y17" s="32">
        <v>1471</v>
      </c>
      <c r="Z17" s="32">
        <v>4116</v>
      </c>
      <c r="AA17" s="32">
        <v>5019</v>
      </c>
      <c r="AB17" s="32">
        <v>5841</v>
      </c>
      <c r="AC17" s="17"/>
    </row>
    <row r="18" spans="1:29">
      <c r="A18" s="16" t="s">
        <v>202</v>
      </c>
      <c r="B18" s="16" t="s">
        <v>650</v>
      </c>
      <c r="C18" s="33">
        <v>159902.533922</v>
      </c>
      <c r="D18" s="33">
        <v>207811.544651</v>
      </c>
      <c r="E18" s="33">
        <v>55726.413465000005</v>
      </c>
      <c r="F18" s="33">
        <v>115569.31417400003</v>
      </c>
      <c r="G18" s="33">
        <v>176161.8</v>
      </c>
      <c r="H18" s="33">
        <v>238753</v>
      </c>
      <c r="I18" s="33">
        <v>60833.000000000015</v>
      </c>
      <c r="J18" s="33">
        <v>124379.82606699997</v>
      </c>
      <c r="K18" s="33">
        <v>188696.59606700001</v>
      </c>
      <c r="L18" s="33">
        <v>253945.63527800006</v>
      </c>
      <c r="M18" s="33">
        <v>66311.233168000006</v>
      </c>
      <c r="N18" s="33">
        <v>134353</v>
      </c>
      <c r="O18" s="33">
        <v>199796</v>
      </c>
      <c r="P18" s="33">
        <v>268564</v>
      </c>
      <c r="Q18" s="33">
        <v>66028.122900000017</v>
      </c>
      <c r="R18" s="33">
        <v>136312.20000000001</v>
      </c>
      <c r="S18" s="33">
        <v>214635</v>
      </c>
      <c r="T18" s="33">
        <v>289720</v>
      </c>
      <c r="U18" s="33">
        <v>72365</v>
      </c>
      <c r="V18" s="33">
        <v>137464</v>
      </c>
      <c r="W18" s="33">
        <v>213425</v>
      </c>
      <c r="X18" s="33">
        <v>289913.70632400003</v>
      </c>
      <c r="Y18" s="33">
        <v>72899</v>
      </c>
      <c r="Z18" s="33">
        <v>143804</v>
      </c>
      <c r="AA18" s="33">
        <v>218676</v>
      </c>
      <c r="AB18" s="33">
        <v>303397</v>
      </c>
      <c r="AC18" s="17"/>
    </row>
    <row r="19" spans="1:29">
      <c r="A19" s="30" t="s">
        <v>203</v>
      </c>
      <c r="B19" s="31" t="s">
        <v>651</v>
      </c>
      <c r="C19" s="32">
        <v>-30274</v>
      </c>
      <c r="D19" s="32">
        <v>-44118</v>
      </c>
      <c r="E19" s="32">
        <v>-5875</v>
      </c>
      <c r="F19" s="32">
        <v>-11217</v>
      </c>
      <c r="G19" s="32">
        <v>-19903</v>
      </c>
      <c r="H19" s="32">
        <v>-27777</v>
      </c>
      <c r="I19" s="32">
        <v>-10364</v>
      </c>
      <c r="J19" s="32">
        <v>-19150</v>
      </c>
      <c r="K19" s="32">
        <v>-30809</v>
      </c>
      <c r="L19" s="32">
        <v>-42026</v>
      </c>
      <c r="M19" s="32">
        <v>-6449</v>
      </c>
      <c r="N19" s="32">
        <v>-19388</v>
      </c>
      <c r="O19" s="32">
        <v>-27569</v>
      </c>
      <c r="P19" s="32">
        <v>-41550</v>
      </c>
      <c r="Q19" s="32">
        <v>-5275</v>
      </c>
      <c r="R19" s="32">
        <v>-14799</v>
      </c>
      <c r="S19" s="32">
        <v>-29541</v>
      </c>
      <c r="T19" s="32">
        <v>-41891</v>
      </c>
      <c r="U19" s="32">
        <v>-13106</v>
      </c>
      <c r="V19" s="32">
        <v>-27695</v>
      </c>
      <c r="W19" s="32">
        <v>-47790</v>
      </c>
      <c r="X19" s="32">
        <v>-70288</v>
      </c>
      <c r="Y19" s="32">
        <v>-19294</v>
      </c>
      <c r="Z19" s="32">
        <v>-40562</v>
      </c>
      <c r="AA19" s="32">
        <v>-58556</v>
      </c>
      <c r="AB19" s="32">
        <v>-78959</v>
      </c>
      <c r="AC19" s="17"/>
    </row>
    <row r="20" spans="1:29">
      <c r="A20" s="34" t="s">
        <v>204</v>
      </c>
      <c r="B20" s="35" t="s">
        <v>652</v>
      </c>
      <c r="C20" s="33">
        <v>129628.533922</v>
      </c>
      <c r="D20" s="33">
        <v>163693.544651</v>
      </c>
      <c r="E20" s="33">
        <v>49851.413465000005</v>
      </c>
      <c r="F20" s="33">
        <v>104352.31417400003</v>
      </c>
      <c r="G20" s="33">
        <v>156258.79999999999</v>
      </c>
      <c r="H20" s="33">
        <v>210976</v>
      </c>
      <c r="I20" s="33">
        <v>50469.000000000015</v>
      </c>
      <c r="J20" s="33">
        <v>105229.82606699997</v>
      </c>
      <c r="K20" s="33">
        <v>157887.59606700001</v>
      </c>
      <c r="L20" s="33">
        <v>211919.63527800006</v>
      </c>
      <c r="M20" s="33">
        <v>59862.233168000006</v>
      </c>
      <c r="N20" s="33">
        <v>114965</v>
      </c>
      <c r="O20" s="33">
        <v>172227</v>
      </c>
      <c r="P20" s="33">
        <v>227014</v>
      </c>
      <c r="Q20" s="33">
        <v>60753.122900000017</v>
      </c>
      <c r="R20" s="33">
        <v>121513.20000000001</v>
      </c>
      <c r="S20" s="33">
        <v>185094</v>
      </c>
      <c r="T20" s="33">
        <v>247829</v>
      </c>
      <c r="U20" s="33">
        <v>59259</v>
      </c>
      <c r="V20" s="33">
        <v>109769</v>
      </c>
      <c r="W20" s="33">
        <v>165635</v>
      </c>
      <c r="X20" s="33">
        <v>219625.70632400003</v>
      </c>
      <c r="Y20" s="33">
        <v>53605</v>
      </c>
      <c r="Z20" s="33">
        <v>103242</v>
      </c>
      <c r="AA20" s="33">
        <v>160120</v>
      </c>
      <c r="AB20" s="33">
        <v>224438</v>
      </c>
      <c r="AC20" s="17"/>
    </row>
    <row r="21" spans="1:29" ht="3" customHeight="1">
      <c r="A21" s="30"/>
      <c r="B21" s="31"/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/>
      <c r="U21" s="20"/>
      <c r="V21" s="20"/>
      <c r="W21" s="20"/>
      <c r="X21" s="20"/>
      <c r="Y21" s="20"/>
      <c r="Z21" s="20"/>
      <c r="AA21" s="20"/>
      <c r="AB21" s="20"/>
      <c r="AC21" s="17"/>
    </row>
    <row r="22" spans="1:29">
      <c r="A22" s="30" t="s">
        <v>205</v>
      </c>
      <c r="B22" s="31" t="s">
        <v>653</v>
      </c>
      <c r="C22" s="20">
        <v>-29268</v>
      </c>
      <c r="D22" s="20">
        <v>-41358</v>
      </c>
      <c r="E22" s="20">
        <v>-13531</v>
      </c>
      <c r="F22" s="20">
        <v>-26119</v>
      </c>
      <c r="G22" s="20">
        <v>-37501</v>
      </c>
      <c r="H22" s="20">
        <v>-54724</v>
      </c>
      <c r="I22" s="20">
        <v>-11608</v>
      </c>
      <c r="J22" s="20">
        <v>-23969</v>
      </c>
      <c r="K22" s="20">
        <v>-36113</v>
      </c>
      <c r="L22" s="20">
        <v>-52308.784897999998</v>
      </c>
      <c r="M22" s="20">
        <v>-14597</v>
      </c>
      <c r="N22" s="20">
        <v>-28540</v>
      </c>
      <c r="O22" s="20">
        <v>-42673</v>
      </c>
      <c r="P22" s="20">
        <v>-58089</v>
      </c>
      <c r="Q22" s="20">
        <v>-14561</v>
      </c>
      <c r="R22" s="20">
        <v>-28868</v>
      </c>
      <c r="S22" s="20">
        <v>-43118</v>
      </c>
      <c r="T22" s="20">
        <v>-58875</v>
      </c>
      <c r="U22" s="20">
        <v>-17236</v>
      </c>
      <c r="V22" s="20">
        <v>-32269</v>
      </c>
      <c r="W22" s="20">
        <v>-49405</v>
      </c>
      <c r="X22" s="20">
        <v>-65424</v>
      </c>
      <c r="Y22" s="20">
        <v>-15641</v>
      </c>
      <c r="Z22" s="20">
        <v>-31339</v>
      </c>
      <c r="AA22" s="20">
        <v>-41175</v>
      </c>
      <c r="AB22" s="20">
        <v>-55749</v>
      </c>
      <c r="AC22" s="17"/>
    </row>
    <row r="23" spans="1:29">
      <c r="A23" s="30" t="s">
        <v>206</v>
      </c>
      <c r="B23" s="31" t="s">
        <v>23</v>
      </c>
      <c r="C23" s="20">
        <v>-37503</v>
      </c>
      <c r="D23" s="20">
        <v>-49691</v>
      </c>
      <c r="E23" s="20">
        <v>-14084</v>
      </c>
      <c r="F23" s="20">
        <v>-27083</v>
      </c>
      <c r="G23" s="20">
        <v>-42615</v>
      </c>
      <c r="H23" s="20">
        <v>-59010</v>
      </c>
      <c r="I23" s="20">
        <v>-19726</v>
      </c>
      <c r="J23" s="20">
        <v>-37418</v>
      </c>
      <c r="K23" s="20">
        <v>-53788.999999999993</v>
      </c>
      <c r="L23" s="20">
        <v>-65661.215102000002</v>
      </c>
      <c r="M23" s="20">
        <v>-16336</v>
      </c>
      <c r="N23" s="20">
        <v>-31737</v>
      </c>
      <c r="O23" s="20">
        <v>-49286</v>
      </c>
      <c r="P23" s="20">
        <v>-65049</v>
      </c>
      <c r="Q23" s="20">
        <v>-17198</v>
      </c>
      <c r="R23" s="20">
        <v>-33575</v>
      </c>
      <c r="S23" s="20">
        <v>-50787</v>
      </c>
      <c r="T23" s="20">
        <v>-66947</v>
      </c>
      <c r="U23" s="20">
        <v>-16486</v>
      </c>
      <c r="V23" s="20">
        <v>-30665</v>
      </c>
      <c r="W23" s="20">
        <v>-46147</v>
      </c>
      <c r="X23" s="20">
        <v>-60595</v>
      </c>
      <c r="Y23" s="20">
        <v>-16282</v>
      </c>
      <c r="Z23" s="20">
        <v>-31655</v>
      </c>
      <c r="AA23" s="20">
        <v>-50781</v>
      </c>
      <c r="AB23" s="20">
        <v>-70322</v>
      </c>
      <c r="AC23" s="17"/>
    </row>
    <row r="24" spans="1:29">
      <c r="A24" s="30" t="s">
        <v>207</v>
      </c>
      <c r="B24" s="31" t="s">
        <v>654</v>
      </c>
      <c r="C24" s="20">
        <v>-5016</v>
      </c>
      <c r="D24" s="20">
        <v>-6793</v>
      </c>
      <c r="E24" s="20">
        <v>-2028</v>
      </c>
      <c r="F24" s="20">
        <v>-4159</v>
      </c>
      <c r="G24" s="20">
        <v>-7546</v>
      </c>
      <c r="H24" s="20">
        <v>-15201</v>
      </c>
      <c r="I24" s="20">
        <v>-1511</v>
      </c>
      <c r="J24" s="20">
        <v>-2956</v>
      </c>
      <c r="K24" s="20">
        <v>-4390</v>
      </c>
      <c r="L24" s="20">
        <v>-5621</v>
      </c>
      <c r="M24" s="20">
        <v>-1222</v>
      </c>
      <c r="N24" s="20">
        <v>-2517</v>
      </c>
      <c r="O24" s="20">
        <v>-3992</v>
      </c>
      <c r="P24" s="20">
        <v>-5185</v>
      </c>
      <c r="Q24" s="20">
        <v>-1659</v>
      </c>
      <c r="R24" s="20">
        <v>-3461</v>
      </c>
      <c r="S24" s="20">
        <v>-5246</v>
      </c>
      <c r="T24" s="20">
        <v>-7133</v>
      </c>
      <c r="U24" s="20">
        <v>-1885</v>
      </c>
      <c r="V24" s="20">
        <v>-3872</v>
      </c>
      <c r="W24" s="20">
        <v>-5842</v>
      </c>
      <c r="X24" s="20">
        <v>-7836</v>
      </c>
      <c r="Y24" s="20">
        <v>-1953</v>
      </c>
      <c r="Z24" s="20">
        <v>-3803</v>
      </c>
      <c r="AA24" s="20">
        <v>-5634</v>
      </c>
      <c r="AB24" s="20">
        <v>-7491</v>
      </c>
      <c r="AC24" s="17"/>
    </row>
    <row r="25" spans="1:29">
      <c r="A25" s="30" t="s">
        <v>208</v>
      </c>
      <c r="B25" s="31" t="s">
        <v>655</v>
      </c>
      <c r="C25" s="20">
        <v>-79.53392199999999</v>
      </c>
      <c r="D25" s="20">
        <v>-1556.5446509999999</v>
      </c>
      <c r="E25" s="20">
        <v>0</v>
      </c>
      <c r="F25" s="20">
        <v>-10143</v>
      </c>
      <c r="G25" s="20">
        <v>-17344</v>
      </c>
      <c r="H25" s="20">
        <v>-21100</v>
      </c>
      <c r="I25" s="20">
        <v>-1430</v>
      </c>
      <c r="J25" s="20">
        <v>-2449</v>
      </c>
      <c r="K25" s="20">
        <v>-3286</v>
      </c>
      <c r="L25" s="20">
        <v>-3876</v>
      </c>
      <c r="M25" s="20">
        <v>0</v>
      </c>
      <c r="N25" s="20">
        <v>0</v>
      </c>
      <c r="O25" s="20">
        <v>0</v>
      </c>
      <c r="P25" s="20">
        <v>-498</v>
      </c>
      <c r="Q25" s="20">
        <v>0</v>
      </c>
      <c r="R25" s="20">
        <v>0</v>
      </c>
      <c r="S25" s="20">
        <v>0</v>
      </c>
      <c r="T25" s="20">
        <v>0</v>
      </c>
      <c r="U25" s="20">
        <v>-1093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17"/>
    </row>
    <row r="26" spans="1:29">
      <c r="A26" s="30" t="s">
        <v>209</v>
      </c>
      <c r="B26" s="31" t="s">
        <v>656</v>
      </c>
      <c r="C26" s="32">
        <v>-4559.002606</v>
      </c>
      <c r="D26" s="32">
        <v>-7223</v>
      </c>
      <c r="E26" s="32">
        <v>-860.41346499999997</v>
      </c>
      <c r="F26" s="32">
        <v>-2175.3141740000001</v>
      </c>
      <c r="G26" s="32">
        <v>-2879.7999999999997</v>
      </c>
      <c r="H26" s="32">
        <v>-4488</v>
      </c>
      <c r="I26" s="32">
        <v>-988</v>
      </c>
      <c r="J26" s="32">
        <v>-2332.826067</v>
      </c>
      <c r="K26" s="32">
        <v>-2778.5960669999999</v>
      </c>
      <c r="L26" s="32">
        <v>-3597.9700000000003</v>
      </c>
      <c r="M26" s="32">
        <v>-948.23316799999998</v>
      </c>
      <c r="N26" s="32">
        <v>-2304</v>
      </c>
      <c r="O26" s="32">
        <v>-3417</v>
      </c>
      <c r="P26" s="32">
        <v>-5549</v>
      </c>
      <c r="Q26" s="32">
        <v>-1955.1229000000001</v>
      </c>
      <c r="R26" s="32">
        <v>-3576.2</v>
      </c>
      <c r="S26" s="32">
        <v>-9974.1888589999999</v>
      </c>
      <c r="T26" s="32">
        <v>-13352.946627000001</v>
      </c>
      <c r="U26" s="32">
        <v>-3575</v>
      </c>
      <c r="V26" s="32">
        <v>-6365</v>
      </c>
      <c r="W26" s="32">
        <v>-7870</v>
      </c>
      <c r="X26" s="32">
        <v>-10451.888096000001</v>
      </c>
      <c r="Y26" s="32">
        <v>-1606</v>
      </c>
      <c r="Z26" s="32">
        <v>-3076.762123</v>
      </c>
      <c r="AA26" s="32">
        <v>-4559</v>
      </c>
      <c r="AB26" s="32">
        <v>-6676</v>
      </c>
      <c r="AC26" s="17"/>
    </row>
    <row r="27" spans="1:29">
      <c r="A27" s="34" t="s">
        <v>210</v>
      </c>
      <c r="B27" s="35" t="s">
        <v>657</v>
      </c>
      <c r="C27" s="33">
        <v>-76425.536527999997</v>
      </c>
      <c r="D27" s="33">
        <v>-106621.544651</v>
      </c>
      <c r="E27" s="33">
        <v>-30503.413465000001</v>
      </c>
      <c r="F27" s="33">
        <v>-69679.314173999999</v>
      </c>
      <c r="G27" s="33">
        <v>-107885.8</v>
      </c>
      <c r="H27" s="33">
        <v>-154523</v>
      </c>
      <c r="I27" s="33">
        <v>-35263</v>
      </c>
      <c r="J27" s="33">
        <v>-69124.826067000002</v>
      </c>
      <c r="K27" s="33">
        <v>-100356.59606700001</v>
      </c>
      <c r="L27" s="33">
        <v>-131064.97</v>
      </c>
      <c r="M27" s="33">
        <v>-33103.233167999999</v>
      </c>
      <c r="N27" s="33">
        <v>-65098</v>
      </c>
      <c r="O27" s="33">
        <v>-99368</v>
      </c>
      <c r="P27" s="33">
        <v>-134370</v>
      </c>
      <c r="Q27" s="33">
        <v>-35373.122900000002</v>
      </c>
      <c r="R27" s="33">
        <v>-69480.2</v>
      </c>
      <c r="S27" s="33">
        <v>-109125.188859</v>
      </c>
      <c r="T27" s="33">
        <v>-146307.946627</v>
      </c>
      <c r="U27" s="33">
        <v>-40275</v>
      </c>
      <c r="V27" s="33">
        <v>-73171</v>
      </c>
      <c r="W27" s="33">
        <v>-109264</v>
      </c>
      <c r="X27" s="33">
        <v>-144306.88809600001</v>
      </c>
      <c r="Y27" s="33">
        <v>-35482</v>
      </c>
      <c r="Z27" s="33">
        <v>-69873.762122999993</v>
      </c>
      <c r="AA27" s="33">
        <v>-102149</v>
      </c>
      <c r="AB27" s="33">
        <v>-140238</v>
      </c>
      <c r="AC27" s="17"/>
    </row>
    <row r="28" spans="1:29" ht="3" customHeight="1">
      <c r="A28" s="30"/>
      <c r="B28" s="31"/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/>
      <c r="U28" s="32"/>
      <c r="V28" s="32"/>
      <c r="W28" s="32"/>
      <c r="X28" s="32"/>
      <c r="Y28" s="32"/>
      <c r="Z28" s="32"/>
      <c r="AA28" s="32"/>
      <c r="AB28" s="32"/>
      <c r="AC28" s="17"/>
    </row>
    <row r="29" spans="1:29">
      <c r="A29" s="34" t="s">
        <v>211</v>
      </c>
      <c r="B29" s="35" t="s">
        <v>658</v>
      </c>
      <c r="C29" s="33">
        <v>53202.997394000005</v>
      </c>
      <c r="D29" s="33">
        <v>57072</v>
      </c>
      <c r="E29" s="33">
        <v>19348.000000000004</v>
      </c>
      <c r="F29" s="33">
        <v>34673.000000000029</v>
      </c>
      <c r="G29" s="33">
        <v>48372.999999999985</v>
      </c>
      <c r="H29" s="33">
        <v>56453</v>
      </c>
      <c r="I29" s="33">
        <v>15206.000000000015</v>
      </c>
      <c r="J29" s="33">
        <v>36104.999999999971</v>
      </c>
      <c r="K29" s="33">
        <v>57531</v>
      </c>
      <c r="L29" s="33">
        <v>80854.665278000059</v>
      </c>
      <c r="M29" s="33">
        <v>26759.000000000007</v>
      </c>
      <c r="N29" s="33">
        <v>49867</v>
      </c>
      <c r="O29" s="33">
        <v>72859</v>
      </c>
      <c r="P29" s="33">
        <v>92644</v>
      </c>
      <c r="Q29" s="33">
        <v>25380.000000000015</v>
      </c>
      <c r="R29" s="33">
        <v>52033.000000000015</v>
      </c>
      <c r="S29" s="33">
        <v>75968.811140999998</v>
      </c>
      <c r="T29" s="33">
        <v>101521.053373</v>
      </c>
      <c r="U29" s="33">
        <v>18984</v>
      </c>
      <c r="V29" s="33">
        <v>36598</v>
      </c>
      <c r="W29" s="33">
        <v>56371</v>
      </c>
      <c r="X29" s="33">
        <v>75318.818228000018</v>
      </c>
      <c r="Y29" s="33">
        <v>18123</v>
      </c>
      <c r="Z29" s="33">
        <v>33368.237877000007</v>
      </c>
      <c r="AA29" s="33">
        <v>57971</v>
      </c>
      <c r="AB29" s="33">
        <v>84200</v>
      </c>
      <c r="AC29" s="17"/>
    </row>
    <row r="30" spans="1:29" ht="3" customHeight="1">
      <c r="A30" s="30"/>
      <c r="B30" s="31"/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/>
      <c r="U30" s="20"/>
      <c r="V30" s="20"/>
      <c r="W30" s="20"/>
      <c r="X30" s="20"/>
      <c r="Y30" s="20"/>
      <c r="Z30" s="20"/>
      <c r="AA30" s="20"/>
      <c r="AB30" s="20"/>
      <c r="AC30" s="17"/>
    </row>
    <row r="31" spans="1:29">
      <c r="A31" s="30" t="s">
        <v>212</v>
      </c>
      <c r="B31" s="31" t="s">
        <v>659</v>
      </c>
      <c r="C31" s="32">
        <v>241.12705899999946</v>
      </c>
      <c r="D31" s="32">
        <v>259.63427999999931</v>
      </c>
      <c r="E31" s="32">
        <v>0</v>
      </c>
      <c r="F31" s="32">
        <v>197.72140499999998</v>
      </c>
      <c r="G31" s="32">
        <v>278.3601080000002</v>
      </c>
      <c r="H31" s="32">
        <v>320.01578500000028</v>
      </c>
      <c r="I31" s="32">
        <v>0</v>
      </c>
      <c r="J31" s="32">
        <v>297.47562799999992</v>
      </c>
      <c r="K31" s="32">
        <v>331.96645400000011</v>
      </c>
      <c r="L31" s="32">
        <v>26.141228000000353</v>
      </c>
      <c r="M31" s="32">
        <v>0</v>
      </c>
      <c r="N31" s="32">
        <v>9.1145920000001297</v>
      </c>
      <c r="O31" s="32">
        <v>17.986868000000413</v>
      </c>
      <c r="P31" s="32">
        <v>18.36127499999975</v>
      </c>
      <c r="Q31" s="32">
        <v>0</v>
      </c>
      <c r="R31" s="32">
        <v>7.6192899999999781</v>
      </c>
      <c r="S31" s="32">
        <v>18.07555799999961</v>
      </c>
      <c r="T31" s="32">
        <v>17.917705000000158</v>
      </c>
      <c r="U31" s="32">
        <v>0</v>
      </c>
      <c r="V31" s="32">
        <v>2</v>
      </c>
      <c r="W31" s="32">
        <v>2</v>
      </c>
      <c r="X31" s="32">
        <v>12.380579000000125</v>
      </c>
      <c r="Y31" s="32">
        <v>0</v>
      </c>
      <c r="Z31" s="32">
        <v>17</v>
      </c>
      <c r="AA31" s="32">
        <v>17</v>
      </c>
      <c r="AB31" s="32">
        <v>17</v>
      </c>
      <c r="AC31" s="17"/>
    </row>
    <row r="32" spans="1:29" ht="3" customHeight="1">
      <c r="A32" s="30"/>
      <c r="B32" s="31"/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/>
      <c r="V32" s="20"/>
      <c r="W32" s="20"/>
      <c r="X32" s="20"/>
      <c r="Y32" s="20"/>
      <c r="Z32" s="20"/>
      <c r="AA32" s="20"/>
      <c r="AB32" s="20"/>
      <c r="AC32" s="17"/>
    </row>
    <row r="33" spans="1:29">
      <c r="A33" s="34" t="s">
        <v>213</v>
      </c>
      <c r="B33" s="35" t="s">
        <v>1</v>
      </c>
      <c r="C33" s="33">
        <v>53444.124453000004</v>
      </c>
      <c r="D33" s="33">
        <v>57331.634279999998</v>
      </c>
      <c r="E33" s="33">
        <v>19348.000000000004</v>
      </c>
      <c r="F33" s="33">
        <v>34870.721405000026</v>
      </c>
      <c r="G33" s="33">
        <v>48651.360107999986</v>
      </c>
      <c r="H33" s="33">
        <v>56773.015785000003</v>
      </c>
      <c r="I33" s="33">
        <v>15206.000000000015</v>
      </c>
      <c r="J33" s="33">
        <v>36402.475627999971</v>
      </c>
      <c r="K33" s="33">
        <v>57862.966454000001</v>
      </c>
      <c r="L33" s="33">
        <v>80880.806506000052</v>
      </c>
      <c r="M33" s="33">
        <v>26759.000000000007</v>
      </c>
      <c r="N33" s="33">
        <v>49876.114591999998</v>
      </c>
      <c r="O33" s="33">
        <v>72876.986868000007</v>
      </c>
      <c r="P33" s="33">
        <v>92662.361275000003</v>
      </c>
      <c r="Q33" s="33">
        <v>25380.000000000015</v>
      </c>
      <c r="R33" s="33">
        <v>52040.619290000017</v>
      </c>
      <c r="S33" s="33">
        <v>75986.886698999995</v>
      </c>
      <c r="T33" s="33">
        <v>101538.971078</v>
      </c>
      <c r="U33" s="33">
        <v>18984</v>
      </c>
      <c r="V33" s="33">
        <v>36600</v>
      </c>
      <c r="W33" s="33">
        <v>56373</v>
      </c>
      <c r="X33" s="33">
        <v>75331.198807000022</v>
      </c>
      <c r="Y33" s="33">
        <v>18123</v>
      </c>
      <c r="Z33" s="33">
        <v>33385.237877000007</v>
      </c>
      <c r="AA33" s="33">
        <v>57988</v>
      </c>
      <c r="AB33" s="33">
        <v>84217</v>
      </c>
      <c r="AC33" s="17"/>
    </row>
    <row r="34" spans="1:29">
      <c r="A34" s="30" t="s">
        <v>214</v>
      </c>
      <c r="B34" s="31" t="s">
        <v>27</v>
      </c>
      <c r="C34" s="32">
        <v>-9842</v>
      </c>
      <c r="D34" s="32">
        <v>-9903</v>
      </c>
      <c r="E34" s="32">
        <v>-3908</v>
      </c>
      <c r="F34" s="32">
        <v>-5992</v>
      </c>
      <c r="G34" s="32">
        <v>-8811</v>
      </c>
      <c r="H34" s="32">
        <v>-6167</v>
      </c>
      <c r="I34" s="32">
        <v>-2953</v>
      </c>
      <c r="J34" s="32">
        <v>-7584</v>
      </c>
      <c r="K34" s="32">
        <v>-13087</v>
      </c>
      <c r="L34" s="32">
        <v>-17855</v>
      </c>
      <c r="M34" s="32">
        <v>-5867</v>
      </c>
      <c r="N34" s="32">
        <v>-10519</v>
      </c>
      <c r="O34" s="32">
        <v>-15636</v>
      </c>
      <c r="P34" s="32">
        <v>-20006</v>
      </c>
      <c r="Q34" s="32">
        <v>-6695</v>
      </c>
      <c r="R34" s="32">
        <v>-11886</v>
      </c>
      <c r="S34" s="32">
        <v>-17400</v>
      </c>
      <c r="T34" s="32">
        <v>-24582</v>
      </c>
      <c r="U34" s="32">
        <v>-3066</v>
      </c>
      <c r="V34" s="32">
        <v>-7106</v>
      </c>
      <c r="W34" s="32">
        <v>-12151</v>
      </c>
      <c r="X34" s="32">
        <v>-15179</v>
      </c>
      <c r="Y34" s="32">
        <v>-1229</v>
      </c>
      <c r="Z34" s="32">
        <v>-2691</v>
      </c>
      <c r="AA34" s="32">
        <v>-6689</v>
      </c>
      <c r="AB34" s="32">
        <v>-7086</v>
      </c>
      <c r="AC34" s="17"/>
    </row>
    <row r="35" spans="1:29">
      <c r="A35" s="34" t="s">
        <v>215</v>
      </c>
      <c r="B35" s="35" t="s">
        <v>2</v>
      </c>
      <c r="C35" s="33">
        <v>43602.124453000004</v>
      </c>
      <c r="D35" s="33">
        <v>47428.634279999998</v>
      </c>
      <c r="E35" s="33">
        <v>15440.000000000004</v>
      </c>
      <c r="F35" s="33">
        <v>28878.721405000026</v>
      </c>
      <c r="G35" s="33">
        <v>39840.360107999986</v>
      </c>
      <c r="H35" s="33">
        <v>50606.015785000003</v>
      </c>
      <c r="I35" s="33">
        <v>12253.000000000015</v>
      </c>
      <c r="J35" s="33">
        <v>28818.475627999971</v>
      </c>
      <c r="K35" s="33">
        <v>44775.966454000001</v>
      </c>
      <c r="L35" s="33">
        <v>63025.806506000052</v>
      </c>
      <c r="M35" s="33">
        <v>20892.000000000007</v>
      </c>
      <c r="N35" s="33">
        <v>39357.114591999998</v>
      </c>
      <c r="O35" s="33">
        <v>57240.986868000007</v>
      </c>
      <c r="P35" s="33">
        <v>72656.361275000003</v>
      </c>
      <c r="Q35" s="33">
        <v>18685.000000000015</v>
      </c>
      <c r="R35" s="33">
        <v>40154.619290000017</v>
      </c>
      <c r="S35" s="33">
        <v>58586.886698999995</v>
      </c>
      <c r="T35" s="33">
        <v>76956.971078000002</v>
      </c>
      <c r="U35" s="33">
        <v>15918</v>
      </c>
      <c r="V35" s="33">
        <v>29494</v>
      </c>
      <c r="W35" s="33">
        <v>44222</v>
      </c>
      <c r="X35" s="33">
        <v>60152.198807000022</v>
      </c>
      <c r="Y35" s="33">
        <v>16894</v>
      </c>
      <c r="Z35" s="33">
        <v>30694.237877000007</v>
      </c>
      <c r="AA35" s="33">
        <v>51299</v>
      </c>
      <c r="AB35" s="33">
        <v>77131</v>
      </c>
      <c r="AC35" s="17"/>
    </row>
    <row r="36" spans="1:29">
      <c r="A36" s="34" t="s">
        <v>216</v>
      </c>
      <c r="B36" s="35" t="s">
        <v>3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17"/>
    </row>
    <row r="37" spans="1:29" ht="3" customHeight="1">
      <c r="A37" s="30"/>
      <c r="B37" s="31"/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/>
      <c r="U37" s="20"/>
      <c r="V37" s="20"/>
      <c r="W37" s="20"/>
      <c r="X37" s="20"/>
      <c r="Y37" s="20"/>
      <c r="Z37" s="20"/>
      <c r="AA37" s="20"/>
      <c r="AB37" s="20"/>
      <c r="AC37" s="17"/>
    </row>
    <row r="38" spans="1:29" ht="15" thickBot="1">
      <c r="A38" s="36" t="s">
        <v>217</v>
      </c>
      <c r="B38" s="37" t="s">
        <v>715</v>
      </c>
      <c r="C38" s="38">
        <v>43602.124453000004</v>
      </c>
      <c r="D38" s="38">
        <v>47428.634279999998</v>
      </c>
      <c r="E38" s="38">
        <v>15440.000000000004</v>
      </c>
      <c r="F38" s="38">
        <v>28878.721405000026</v>
      </c>
      <c r="G38" s="38">
        <v>39840.360107999986</v>
      </c>
      <c r="H38" s="38">
        <v>50606.015785000003</v>
      </c>
      <c r="I38" s="38">
        <v>12253.000000000015</v>
      </c>
      <c r="J38" s="38">
        <v>28818.475627999971</v>
      </c>
      <c r="K38" s="38">
        <v>44775.966454000001</v>
      </c>
      <c r="L38" s="38">
        <v>63025.806506000052</v>
      </c>
      <c r="M38" s="38">
        <v>20892.000000000007</v>
      </c>
      <c r="N38" s="38">
        <v>39357.114591999998</v>
      </c>
      <c r="O38" s="38">
        <v>57240.986868000007</v>
      </c>
      <c r="P38" s="38">
        <v>72656.361275000003</v>
      </c>
      <c r="Q38" s="38">
        <v>18685.000000000015</v>
      </c>
      <c r="R38" s="38">
        <v>40154.619290000017</v>
      </c>
      <c r="S38" s="38">
        <v>58586.886698999995</v>
      </c>
      <c r="T38" s="38">
        <v>76956.971078000002</v>
      </c>
      <c r="U38" s="38">
        <v>15918</v>
      </c>
      <c r="V38" s="38">
        <v>29494</v>
      </c>
      <c r="W38" s="38">
        <v>44222</v>
      </c>
      <c r="X38" s="38">
        <v>60152.198807000022</v>
      </c>
      <c r="Y38" s="38">
        <v>16894</v>
      </c>
      <c r="Z38" s="38">
        <v>30694.237877000007</v>
      </c>
      <c r="AA38" s="38">
        <v>51299</v>
      </c>
      <c r="AB38" s="38">
        <v>77131</v>
      </c>
      <c r="AC38" s="17"/>
    </row>
    <row r="39" spans="1:29" ht="3" customHeight="1" thickTop="1">
      <c r="A39" s="30"/>
      <c r="B39" s="31"/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/>
      <c r="U39" s="20"/>
      <c r="V39" s="20"/>
      <c r="W39" s="20">
        <v>44222</v>
      </c>
      <c r="X39" s="20"/>
      <c r="Y39" s="20"/>
      <c r="Z39" s="20"/>
      <c r="AA39" s="20"/>
      <c r="AB39" s="20"/>
      <c r="AC39" s="17"/>
    </row>
    <row r="40" spans="1:29">
      <c r="A40" s="39" t="s">
        <v>218</v>
      </c>
      <c r="B40" s="40" t="s">
        <v>716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/>
      <c r="U40" s="21"/>
      <c r="V40" s="21"/>
      <c r="W40" s="21"/>
      <c r="X40" s="21"/>
      <c r="Y40" s="21"/>
      <c r="Z40" s="21"/>
      <c r="AA40" s="21"/>
      <c r="AB40" s="21"/>
      <c r="AC40" s="17"/>
    </row>
    <row r="41" spans="1:29">
      <c r="A41" s="30" t="s">
        <v>219</v>
      </c>
      <c r="B41" s="31" t="s">
        <v>660</v>
      </c>
      <c r="C41" s="21">
        <v>43597.394028000002</v>
      </c>
      <c r="D41" s="20">
        <v>47424.285581999997</v>
      </c>
      <c r="E41" s="20">
        <v>15439.334040000003</v>
      </c>
      <c r="F41" s="20">
        <v>28878.039942000025</v>
      </c>
      <c r="G41" s="20">
        <v>39838.085300999985</v>
      </c>
      <c r="H41" s="20">
        <v>50603.841798263202</v>
      </c>
      <c r="I41" s="20">
        <v>12251.838251000014</v>
      </c>
      <c r="J41" s="20">
        <v>28816.281060999972</v>
      </c>
      <c r="K41" s="20">
        <v>44773.582907000004</v>
      </c>
      <c r="L41" s="20">
        <v>63022.190130000054</v>
      </c>
      <c r="M41" s="20">
        <v>20890.681897000006</v>
      </c>
      <c r="N41" s="20">
        <v>39354.700601999997</v>
      </c>
      <c r="O41" s="20">
        <v>57238.278719000009</v>
      </c>
      <c r="P41" s="20">
        <v>72653.157365999999</v>
      </c>
      <c r="Q41" s="20">
        <v>18684.269950000016</v>
      </c>
      <c r="R41" s="20">
        <v>40154.383966000016</v>
      </c>
      <c r="S41" s="20">
        <v>58589.732243999992</v>
      </c>
      <c r="T41" s="20">
        <v>76963.451429000008</v>
      </c>
      <c r="U41" s="20">
        <v>15918</v>
      </c>
      <c r="V41" s="20">
        <v>29492.973854</v>
      </c>
      <c r="W41" s="20">
        <v>44221</v>
      </c>
      <c r="X41" s="20">
        <v>60150.22439800002</v>
      </c>
      <c r="Y41" s="20">
        <v>16892</v>
      </c>
      <c r="Z41" s="20">
        <v>30692.425013000007</v>
      </c>
      <c r="AA41" s="20">
        <v>51297</v>
      </c>
      <c r="AB41" s="20">
        <v>77127.379430000001</v>
      </c>
      <c r="AC41" s="17"/>
    </row>
    <row r="42" spans="1:29">
      <c r="A42" s="30" t="s">
        <v>220</v>
      </c>
      <c r="B42" s="31" t="s">
        <v>661</v>
      </c>
      <c r="C42" s="20">
        <v>4.7304250000000003</v>
      </c>
      <c r="D42" s="20">
        <v>5.3486980000000006</v>
      </c>
      <c r="E42" s="20">
        <v>0.66596</v>
      </c>
      <c r="F42" s="20">
        <v>0.68146299999999993</v>
      </c>
      <c r="G42" s="20">
        <v>2.274807</v>
      </c>
      <c r="H42" s="20">
        <v>2.1739867368001935</v>
      </c>
      <c r="I42" s="20">
        <v>1.1617490000000001</v>
      </c>
      <c r="J42" s="20">
        <v>2.1945670000000002</v>
      </c>
      <c r="K42" s="20">
        <v>2.3835470000000001</v>
      </c>
      <c r="L42" s="20">
        <v>3.6163760000000003</v>
      </c>
      <c r="M42" s="20">
        <v>1.318103</v>
      </c>
      <c r="N42" s="20">
        <v>2.4139900000000001</v>
      </c>
      <c r="O42" s="20">
        <v>2.7081490000000001</v>
      </c>
      <c r="P42" s="20">
        <v>3.2039089999999999</v>
      </c>
      <c r="Q42" s="20">
        <v>0.73005000000000009</v>
      </c>
      <c r="R42" s="20">
        <v>1.2353240000000001</v>
      </c>
      <c r="S42" s="20">
        <v>-2.845545</v>
      </c>
      <c r="T42" s="20">
        <v>-6.4803509999999998</v>
      </c>
      <c r="U42" s="20">
        <v>0</v>
      </c>
      <c r="V42" s="20">
        <v>1.026146</v>
      </c>
      <c r="W42">
        <v>1</v>
      </c>
      <c r="X42" s="3">
        <v>1.9744090000000001</v>
      </c>
      <c r="Y42" s="3">
        <v>2</v>
      </c>
      <c r="Z42" s="3">
        <v>1.812864</v>
      </c>
      <c r="AA42" s="3">
        <v>2</v>
      </c>
      <c r="AB42" s="3">
        <v>3.6205699999999998</v>
      </c>
      <c r="AC42" s="17"/>
    </row>
    <row r="43" spans="1:29">
      <c r="A43" s="3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X43" s="21"/>
      <c r="Y43" s="21"/>
      <c r="Z43" s="21"/>
      <c r="AA43" s="21"/>
      <c r="AB43" s="21"/>
    </row>
    <row r="44" spans="1:29">
      <c r="A44" s="30" t="s">
        <v>946</v>
      </c>
      <c r="B44" s="41"/>
      <c r="C44" s="20">
        <v>1195</v>
      </c>
      <c r="D44" s="20">
        <v>1532</v>
      </c>
      <c r="E44" s="20">
        <v>237</v>
      </c>
      <c r="F44" s="20">
        <v>572</v>
      </c>
      <c r="G44" s="20">
        <v>1194</v>
      </c>
      <c r="H44" s="20">
        <v>1545</v>
      </c>
      <c r="I44" s="20">
        <v>426</v>
      </c>
      <c r="J44" s="20">
        <v>791</v>
      </c>
      <c r="K44" s="20">
        <v>2012</v>
      </c>
      <c r="L44" s="20">
        <v>2335</v>
      </c>
      <c r="M44" s="20">
        <v>391</v>
      </c>
      <c r="N44" s="20">
        <v>1324</v>
      </c>
      <c r="O44" s="20">
        <v>1697</v>
      </c>
      <c r="P44" s="20">
        <v>2287</v>
      </c>
      <c r="Q44" s="20">
        <v>673</v>
      </c>
      <c r="R44" s="21">
        <v>1316</v>
      </c>
      <c r="S44" s="20">
        <v>2669</v>
      </c>
      <c r="T44" s="20">
        <v>3924</v>
      </c>
      <c r="U44" s="20">
        <v>1071</v>
      </c>
      <c r="V44">
        <v>1762</v>
      </c>
      <c r="W44">
        <v>4673</v>
      </c>
      <c r="X44">
        <v>5468</v>
      </c>
      <c r="Y44">
        <v>744</v>
      </c>
      <c r="Z44" s="8">
        <v>3353</v>
      </c>
      <c r="AA44" s="8">
        <v>3600</v>
      </c>
      <c r="AB44" s="8">
        <v>3875</v>
      </c>
    </row>
    <row r="45" spans="1:29">
      <c r="A45" s="30" t="s">
        <v>949</v>
      </c>
      <c r="B45" s="41"/>
      <c r="C45" s="20">
        <v>1858</v>
      </c>
      <c r="D45" s="20">
        <v>2437</v>
      </c>
      <c r="E45" s="20">
        <v>464</v>
      </c>
      <c r="F45" s="20">
        <v>960</v>
      </c>
      <c r="G45" s="20">
        <v>1395</v>
      </c>
      <c r="H45" s="20">
        <v>1809</v>
      </c>
      <c r="I45" s="20">
        <v>179</v>
      </c>
      <c r="J45" s="20">
        <v>-63</v>
      </c>
      <c r="K45" s="20">
        <v>138</v>
      </c>
      <c r="L45" s="20">
        <v>-579</v>
      </c>
      <c r="M45" s="20">
        <v>371</v>
      </c>
      <c r="N45" s="20">
        <v>673</v>
      </c>
      <c r="O45" s="20">
        <v>1224</v>
      </c>
      <c r="P45" s="21">
        <v>1116</v>
      </c>
      <c r="Q45" s="20">
        <v>249</v>
      </c>
      <c r="R45" s="20">
        <v>173</v>
      </c>
      <c r="S45" s="20">
        <v>-7</v>
      </c>
      <c r="T45">
        <v>-1270</v>
      </c>
      <c r="U45">
        <v>-723</v>
      </c>
      <c r="V45">
        <v>-1441</v>
      </c>
      <c r="W45">
        <v>-2081</v>
      </c>
      <c r="X45" s="8">
        <v>-2606</v>
      </c>
      <c r="Y45" s="8">
        <v>-730</v>
      </c>
      <c r="Z45" s="8">
        <v>-1321</v>
      </c>
      <c r="AA45">
        <v>-2016</v>
      </c>
      <c r="AB45">
        <v>-2746</v>
      </c>
    </row>
    <row r="46" spans="1:29">
      <c r="A46" s="30"/>
      <c r="B46" s="31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U46" s="21"/>
      <c r="V46" s="21"/>
      <c r="W46" s="21"/>
    </row>
    <row r="47" spans="1:29">
      <c r="A47" s="30" t="s">
        <v>947</v>
      </c>
      <c r="C47" s="17">
        <f t="shared" ref="C47:X47" si="0">+C9-C44</f>
        <v>98999</v>
      </c>
      <c r="D47" s="17">
        <f t="shared" si="0"/>
        <v>131871</v>
      </c>
      <c r="E47" s="17">
        <f t="shared" si="0"/>
        <v>31621</v>
      </c>
      <c r="F47" s="17">
        <f t="shared" si="0"/>
        <v>65676.000000000029</v>
      </c>
      <c r="G47" s="17">
        <f t="shared" si="0"/>
        <v>100132</v>
      </c>
      <c r="H47" s="17">
        <f t="shared" si="0"/>
        <v>134379</v>
      </c>
      <c r="I47" s="17">
        <f t="shared" si="0"/>
        <v>35569.000000000015</v>
      </c>
      <c r="J47" s="17">
        <f t="shared" si="0"/>
        <v>74869.999999999971</v>
      </c>
      <c r="K47" s="17">
        <f t="shared" si="0"/>
        <v>112340</v>
      </c>
      <c r="L47" s="17">
        <f t="shared" si="0"/>
        <v>152351.66527800006</v>
      </c>
      <c r="M47" s="17">
        <f t="shared" si="0"/>
        <v>40070</v>
      </c>
      <c r="N47" s="17">
        <f t="shared" si="0"/>
        <v>82662</v>
      </c>
      <c r="O47" s="17">
        <f t="shared" si="0"/>
        <v>124041.9</v>
      </c>
      <c r="P47" s="17">
        <f t="shared" si="0"/>
        <v>165938.25</v>
      </c>
      <c r="Q47" s="17">
        <f t="shared" si="0"/>
        <v>40336.000000000015</v>
      </c>
      <c r="R47" s="17">
        <f t="shared" si="0"/>
        <v>84208</v>
      </c>
      <c r="S47" s="17">
        <f t="shared" si="0"/>
        <v>132243</v>
      </c>
      <c r="T47" s="17">
        <f t="shared" si="0"/>
        <v>178511</v>
      </c>
      <c r="U47" s="17">
        <f t="shared" si="0"/>
        <v>46471</v>
      </c>
      <c r="V47" s="17">
        <f t="shared" si="0"/>
        <v>93096</v>
      </c>
      <c r="W47" s="17">
        <f t="shared" si="0"/>
        <v>141620</v>
      </c>
      <c r="X47" s="17">
        <f t="shared" si="0"/>
        <v>190853.70632400003</v>
      </c>
      <c r="Y47" s="17">
        <f>+Y9-Y44</f>
        <v>47058</v>
      </c>
      <c r="Z47" s="17">
        <f t="shared" ref="Z47:AB47" si="1">+Z9-Z44</f>
        <v>93452</v>
      </c>
      <c r="AA47" s="17">
        <f t="shared" si="1"/>
        <v>143569</v>
      </c>
      <c r="AB47" s="17">
        <f t="shared" si="1"/>
        <v>209320</v>
      </c>
      <c r="AC47" t="s">
        <v>952</v>
      </c>
    </row>
    <row r="48" spans="1:29">
      <c r="A48" s="30" t="s">
        <v>948</v>
      </c>
      <c r="C48" s="8">
        <f t="shared" ref="C48:AA48" si="2">+C13+C44</f>
        <v>36628</v>
      </c>
      <c r="D48" s="8">
        <f t="shared" si="2"/>
        <v>49866</v>
      </c>
      <c r="E48" s="8">
        <f t="shared" si="2"/>
        <v>11788</v>
      </c>
      <c r="F48" s="8">
        <f t="shared" si="2"/>
        <v>25661</v>
      </c>
      <c r="G48" s="8">
        <f t="shared" si="2"/>
        <v>41000</v>
      </c>
      <c r="H48" s="8">
        <f t="shared" si="2"/>
        <v>54948</v>
      </c>
      <c r="I48" s="8">
        <f t="shared" si="2"/>
        <v>13061</v>
      </c>
      <c r="J48" s="8">
        <f t="shared" si="2"/>
        <v>27660</v>
      </c>
      <c r="K48" s="8">
        <f t="shared" si="2"/>
        <v>43426</v>
      </c>
      <c r="L48" s="8">
        <f t="shared" si="2"/>
        <v>67170.173437000005</v>
      </c>
      <c r="M48" s="8">
        <f t="shared" si="2"/>
        <v>17753</v>
      </c>
      <c r="N48" s="8">
        <f t="shared" si="2"/>
        <v>36634</v>
      </c>
      <c r="O48" s="8">
        <f t="shared" si="2"/>
        <v>53195</v>
      </c>
      <c r="P48" s="8">
        <f t="shared" si="2"/>
        <v>71041</v>
      </c>
      <c r="Q48" s="8">
        <f t="shared" si="2"/>
        <v>17530</v>
      </c>
      <c r="R48" s="8">
        <f t="shared" si="2"/>
        <v>36114</v>
      </c>
      <c r="S48" s="8">
        <f t="shared" si="2"/>
        <v>54861</v>
      </c>
      <c r="T48" s="8">
        <f t="shared" si="2"/>
        <v>71201</v>
      </c>
      <c r="U48" s="8">
        <f t="shared" si="2"/>
        <v>17562</v>
      </c>
      <c r="V48" s="8">
        <f t="shared" si="2"/>
        <v>32889</v>
      </c>
      <c r="W48" s="8">
        <f t="shared" si="2"/>
        <v>48763</v>
      </c>
      <c r="X48" s="8">
        <f t="shared" si="2"/>
        <v>63280</v>
      </c>
      <c r="Y48" s="8">
        <f t="shared" si="2"/>
        <v>15545</v>
      </c>
      <c r="Z48" s="8">
        <f t="shared" si="2"/>
        <v>32299</v>
      </c>
      <c r="AA48" s="8">
        <f t="shared" si="2"/>
        <v>48208</v>
      </c>
      <c r="AB48" s="8">
        <f>+AB13+AB44</f>
        <v>63305</v>
      </c>
      <c r="AC48" t="s">
        <v>953</v>
      </c>
    </row>
    <row r="49" spans="1:30">
      <c r="A49" s="30" t="s">
        <v>950</v>
      </c>
      <c r="C49" s="8">
        <f t="shared" ref="C49:AA49" si="3">+C15+C16-C45</f>
        <v>14572.533922000002</v>
      </c>
      <c r="D49" s="8">
        <f t="shared" si="3"/>
        <v>14241.544651</v>
      </c>
      <c r="E49" s="8">
        <f t="shared" si="3"/>
        <v>9712</v>
      </c>
      <c r="F49" s="8">
        <f t="shared" si="3"/>
        <v>18562</v>
      </c>
      <c r="G49" s="8">
        <f t="shared" si="3"/>
        <v>27120</v>
      </c>
      <c r="H49" s="8">
        <f t="shared" si="3"/>
        <v>38030</v>
      </c>
      <c r="I49" s="8">
        <f t="shared" si="3"/>
        <v>9529</v>
      </c>
      <c r="J49" s="8">
        <f t="shared" si="3"/>
        <v>16301</v>
      </c>
      <c r="K49" s="8">
        <f t="shared" si="3"/>
        <v>24167</v>
      </c>
      <c r="L49" s="8">
        <f t="shared" si="3"/>
        <v>30732</v>
      </c>
      <c r="M49" s="8">
        <f t="shared" si="3"/>
        <v>7442</v>
      </c>
      <c r="N49" s="8">
        <f t="shared" si="3"/>
        <v>12643</v>
      </c>
      <c r="O49" s="8">
        <f t="shared" si="3"/>
        <v>17926.099999999999</v>
      </c>
      <c r="P49" s="8">
        <f t="shared" si="3"/>
        <v>25834.75</v>
      </c>
      <c r="Q49" s="8">
        <f t="shared" si="3"/>
        <v>5549</v>
      </c>
      <c r="R49" s="8">
        <f t="shared" si="3"/>
        <v>12233</v>
      </c>
      <c r="S49" s="8">
        <f t="shared" si="3"/>
        <v>23041</v>
      </c>
      <c r="T49" s="8">
        <f t="shared" si="3"/>
        <v>35809</v>
      </c>
      <c r="U49" s="8">
        <f t="shared" si="3"/>
        <v>8205</v>
      </c>
      <c r="V49" s="8">
        <f t="shared" si="3"/>
        <v>11207</v>
      </c>
      <c r="W49" s="8">
        <f t="shared" si="3"/>
        <v>22349</v>
      </c>
      <c r="X49" s="8">
        <f t="shared" si="3"/>
        <v>34525</v>
      </c>
      <c r="Y49" s="8">
        <f t="shared" si="3"/>
        <v>9555</v>
      </c>
      <c r="Z49" s="8">
        <f t="shared" si="3"/>
        <v>15258</v>
      </c>
      <c r="AA49" s="8">
        <f t="shared" si="3"/>
        <v>23896</v>
      </c>
      <c r="AB49" s="8">
        <f>+AB15+AB16-AB45</f>
        <v>27677</v>
      </c>
      <c r="AC49" s="8" t="s">
        <v>951</v>
      </c>
      <c r="AD49" s="8"/>
    </row>
    <row r="50" spans="1:30">
      <c r="A50" s="30"/>
      <c r="Y50" s="8"/>
      <c r="Z50" s="8"/>
      <c r="AA50" s="8"/>
      <c r="AB50" s="8"/>
      <c r="AC50" s="8" t="s">
        <v>954</v>
      </c>
      <c r="AD50" s="8"/>
    </row>
    <row r="51" spans="1:30">
      <c r="A51" s="42"/>
      <c r="Y51" s="3"/>
      <c r="Z51" s="3"/>
      <c r="AA51" s="3"/>
      <c r="AB51" s="3"/>
    </row>
    <row r="52" spans="1:30">
      <c r="A52" s="42"/>
      <c r="Y52" s="17"/>
      <c r="Z52" s="17"/>
      <c r="AA52" s="17"/>
      <c r="AB52" s="17"/>
    </row>
  </sheetData>
  <conditionalFormatting sqref="C7:T7">
    <cfRule type="duplicateValues" dxfId="9" priority="17"/>
  </conditionalFormatting>
  <conditionalFormatting sqref="U7">
    <cfRule type="duplicateValues" dxfId="8" priority="16"/>
  </conditionalFormatting>
  <conditionalFormatting sqref="V7">
    <cfRule type="duplicateValues" dxfId="7" priority="15"/>
  </conditionalFormatting>
  <conditionalFormatting sqref="W7">
    <cfRule type="duplicateValues" dxfId="6" priority="14"/>
  </conditionalFormatting>
  <conditionalFormatting sqref="X7">
    <cfRule type="duplicateValues" dxfId="5" priority="2"/>
  </conditionalFormatting>
  <conditionalFormatting sqref="Y7">
    <cfRule type="duplicateValues" dxfId="4" priority="12"/>
  </conditionalFormatting>
  <conditionalFormatting sqref="Z7">
    <cfRule type="duplicateValues" dxfId="3" priority="11"/>
  </conditionalFormatting>
  <conditionalFormatting sqref="AA7">
    <cfRule type="duplicateValues" dxfId="2" priority="9"/>
  </conditionalFormatting>
  <conditionalFormatting sqref="AB7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545B-BBEC-4804-8268-2EF27F955616}">
  <sheetPr codeName="Hoja2"/>
  <dimension ref="A1:M46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M46" sqref="M46"/>
    </sheetView>
  </sheetViews>
  <sheetFormatPr baseColWidth="10" defaultColWidth="10.81640625" defaultRowHeight="14.5" outlineLevelRow="1"/>
  <cols>
    <col min="2" max="2" width="77" customWidth="1"/>
    <col min="3" max="3" width="57.81640625" customWidth="1"/>
    <col min="4" max="7" width="0" hidden="1" customWidth="1"/>
    <col min="8" max="9" width="10.81640625" hidden="1" customWidth="1"/>
    <col min="10" max="10" width="11.453125" hidden="1" customWidth="1"/>
    <col min="11" max="11" width="12.81640625" customWidth="1"/>
    <col min="12" max="13" width="11.453125" customWidth="1"/>
  </cols>
  <sheetData>
    <row r="1" spans="1:13">
      <c r="D1" s="15" t="s">
        <v>955</v>
      </c>
      <c r="E1" s="15"/>
      <c r="F1" s="15"/>
      <c r="G1" s="15"/>
    </row>
    <row r="2" spans="1:13" s="11" customFormat="1">
      <c r="A2" s="11" t="s">
        <v>191</v>
      </c>
      <c r="D2" s="12">
        <v>44256</v>
      </c>
      <c r="E2" s="12">
        <v>44348</v>
      </c>
      <c r="F2" s="12">
        <v>44440</v>
      </c>
      <c r="G2" s="12">
        <v>44531</v>
      </c>
      <c r="H2" s="12">
        <v>44621</v>
      </c>
      <c r="I2" s="12">
        <v>44713</v>
      </c>
      <c r="J2" s="12">
        <v>44805</v>
      </c>
      <c r="K2" s="12">
        <v>44896</v>
      </c>
      <c r="L2" s="12">
        <v>44986</v>
      </c>
      <c r="M2" s="12">
        <v>45078</v>
      </c>
    </row>
    <row r="3" spans="1:13">
      <c r="A3" t="s">
        <v>1155</v>
      </c>
      <c r="B3" t="s">
        <v>1156</v>
      </c>
      <c r="C3" t="s">
        <v>664</v>
      </c>
      <c r="D3" s="3">
        <v>428881.30338900001</v>
      </c>
      <c r="E3" s="3">
        <v>708766.30692799995</v>
      </c>
      <c r="F3" s="3">
        <v>604080.54064899997</v>
      </c>
      <c r="G3" s="3">
        <v>840208.30703000003</v>
      </c>
      <c r="H3" s="3">
        <v>1018335.357576</v>
      </c>
      <c r="I3" s="3">
        <v>552223.48527299997</v>
      </c>
      <c r="J3" s="3">
        <v>678308.77488000004</v>
      </c>
      <c r="K3" s="3">
        <v>442054.75917600002</v>
      </c>
      <c r="L3" s="3">
        <v>503729.409934</v>
      </c>
      <c r="M3" s="3">
        <v>463085</v>
      </c>
    </row>
    <row r="4" spans="1:13">
      <c r="A4" t="s">
        <v>1157</v>
      </c>
      <c r="B4" t="s">
        <v>1158</v>
      </c>
      <c r="C4" t="s">
        <v>665</v>
      </c>
      <c r="D4" s="3">
        <v>122897.062114</v>
      </c>
      <c r="E4" s="3">
        <v>97484.739283000003</v>
      </c>
      <c r="F4" s="3">
        <v>87304.574296000006</v>
      </c>
      <c r="G4" s="3">
        <v>54726.344420000001</v>
      </c>
      <c r="H4" s="3">
        <v>122633.88262</v>
      </c>
      <c r="I4" s="3">
        <v>186734.498888</v>
      </c>
      <c r="J4" s="3">
        <v>120315.19571</v>
      </c>
      <c r="K4" s="3">
        <v>48801.870053999999</v>
      </c>
      <c r="L4" s="3">
        <v>108487.94951999999</v>
      </c>
      <c r="M4" s="3">
        <v>142955</v>
      </c>
    </row>
    <row r="5" spans="1:13">
      <c r="A5" t="s">
        <v>1159</v>
      </c>
      <c r="B5" t="s">
        <v>1160</v>
      </c>
      <c r="C5" t="s">
        <v>979</v>
      </c>
      <c r="D5" s="3">
        <v>244078.42733800001</v>
      </c>
      <c r="E5" s="3">
        <v>229725.10397699999</v>
      </c>
      <c r="F5" s="3">
        <v>272534.26076799998</v>
      </c>
      <c r="G5" s="3">
        <v>246980.13503500001</v>
      </c>
      <c r="H5" s="3">
        <v>214667.84703500001</v>
      </c>
      <c r="I5" s="3">
        <v>327243.36429300002</v>
      </c>
      <c r="J5" s="3">
        <v>337647.06235899997</v>
      </c>
      <c r="K5" s="3">
        <v>283665.14512900001</v>
      </c>
      <c r="L5" s="3">
        <v>264030.36476099998</v>
      </c>
      <c r="M5" s="3">
        <v>227137</v>
      </c>
    </row>
    <row r="6" spans="1:13" hidden="1" outlineLevel="1">
      <c r="A6" t="s">
        <v>1161</v>
      </c>
      <c r="B6" t="s">
        <v>1162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hidden="1" outlineLevel="1">
      <c r="A7" t="s">
        <v>1163</v>
      </c>
      <c r="B7" t="s">
        <v>1164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 collapsed="1">
      <c r="A8" t="s">
        <v>1165</v>
      </c>
      <c r="B8" t="s">
        <v>1166</v>
      </c>
      <c r="C8" t="s">
        <v>980</v>
      </c>
      <c r="D8" s="3">
        <v>825573.06041300006</v>
      </c>
      <c r="E8" s="3">
        <v>1027443.749707</v>
      </c>
      <c r="F8" s="3">
        <v>1188041.0929759999</v>
      </c>
      <c r="G8" s="3">
        <v>1334855.1192600001</v>
      </c>
      <c r="H8" s="3">
        <v>1167132.967741</v>
      </c>
      <c r="I8" s="3">
        <v>1417396.909276</v>
      </c>
      <c r="J8" s="3">
        <v>1435325.4816020001</v>
      </c>
      <c r="K8" s="3">
        <v>1810088.1037020001</v>
      </c>
      <c r="L8" s="3">
        <v>1983020.5448489999</v>
      </c>
      <c r="M8" s="3">
        <v>2162929</v>
      </c>
    </row>
    <row r="9" spans="1:13">
      <c r="A9" t="s">
        <v>1167</v>
      </c>
      <c r="B9" t="s">
        <v>1168</v>
      </c>
      <c r="C9" t="s">
        <v>981</v>
      </c>
      <c r="D9" s="3">
        <v>35250.370462999999</v>
      </c>
      <c r="E9" s="3">
        <v>31808.484593000001</v>
      </c>
      <c r="F9" s="3">
        <v>40395.213903999997</v>
      </c>
      <c r="G9" s="3">
        <v>41974.781782999999</v>
      </c>
      <c r="H9" s="3">
        <v>53138.470112000003</v>
      </c>
      <c r="I9" s="3">
        <v>60283.770767000002</v>
      </c>
      <c r="J9" s="3">
        <v>66941.015855000005</v>
      </c>
      <c r="K9" s="3">
        <v>46842.797326</v>
      </c>
      <c r="L9" s="3">
        <v>45800.003256000004</v>
      </c>
      <c r="M9" s="3">
        <v>42958</v>
      </c>
    </row>
    <row r="10" spans="1:13">
      <c r="A10" t="s">
        <v>1169</v>
      </c>
      <c r="B10" t="s">
        <v>1170</v>
      </c>
      <c r="C10" s="227" t="s">
        <v>982</v>
      </c>
      <c r="D10" s="3">
        <v>6142319.1642779997</v>
      </c>
      <c r="E10" s="3">
        <v>6118704.3511669999</v>
      </c>
      <c r="F10" s="3">
        <v>6393297.2810079996</v>
      </c>
      <c r="G10" s="3">
        <v>6572845.9988930002</v>
      </c>
      <c r="H10" s="3">
        <v>6648065.1591950003</v>
      </c>
      <c r="I10" s="3">
        <v>6957528.9904349996</v>
      </c>
      <c r="J10" s="3">
        <v>7125341.3560739998</v>
      </c>
      <c r="K10" s="3">
        <v>7147200.3766069999</v>
      </c>
      <c r="L10" s="3">
        <v>7182151.1700609997</v>
      </c>
      <c r="M10" s="3">
        <v>7282788</v>
      </c>
    </row>
    <row r="11" spans="1:13">
      <c r="A11" t="s">
        <v>1171</v>
      </c>
      <c r="B11" t="s">
        <v>1172</v>
      </c>
      <c r="C11" t="s">
        <v>977</v>
      </c>
      <c r="D11" s="3">
        <v>6275588.5483219996</v>
      </c>
      <c r="E11" s="3">
        <v>6259185.6067599999</v>
      </c>
      <c r="F11" s="3">
        <v>6542133.4118269999</v>
      </c>
      <c r="G11" s="3">
        <v>6731537.5116619999</v>
      </c>
      <c r="H11" s="3">
        <v>6774454.0118960002</v>
      </c>
      <c r="I11" s="3">
        <v>7077591.8419249998</v>
      </c>
      <c r="J11" s="3">
        <v>7246553.2489329996</v>
      </c>
      <c r="K11" s="3">
        <v>7272880.6820569998</v>
      </c>
      <c r="L11" s="3">
        <v>7314745.440622</v>
      </c>
      <c r="M11" s="3">
        <v>7420778</v>
      </c>
    </row>
    <row r="12" spans="1:13">
      <c r="A12" t="s">
        <v>1173</v>
      </c>
      <c r="B12" t="s">
        <v>1174</v>
      </c>
      <c r="C12" t="s">
        <v>983</v>
      </c>
      <c r="D12" s="3">
        <v>2095.4201079999998</v>
      </c>
      <c r="E12" s="3">
        <v>2094.4525199999998</v>
      </c>
      <c r="F12" s="3">
        <v>2095.046789</v>
      </c>
      <c r="G12" s="3">
        <v>2110.7247969999999</v>
      </c>
      <c r="H12" s="3">
        <v>2309.2449040000001</v>
      </c>
      <c r="I12" s="3">
        <v>2364.520802</v>
      </c>
      <c r="J12" s="3">
        <v>2364.6634060000001</v>
      </c>
      <c r="K12" s="3">
        <v>2470.1023460000001</v>
      </c>
      <c r="L12" s="3">
        <v>2470.1023460000001</v>
      </c>
      <c r="M12" s="3">
        <v>2494</v>
      </c>
    </row>
    <row r="13" spans="1:13">
      <c r="A13" t="s">
        <v>1175</v>
      </c>
      <c r="B13" t="s">
        <v>1176</v>
      </c>
      <c r="C13" t="s">
        <v>978</v>
      </c>
      <c r="D13" s="3">
        <v>40738.939763000002</v>
      </c>
      <c r="E13" s="3">
        <v>40149.38665</v>
      </c>
      <c r="F13" s="3">
        <v>39907.042018</v>
      </c>
      <c r="G13" s="3">
        <v>40060.269694000002</v>
      </c>
      <c r="H13" s="3">
        <v>39464.137845999998</v>
      </c>
      <c r="I13" s="3">
        <v>39078.153974000001</v>
      </c>
      <c r="J13" s="3">
        <v>38569.315616</v>
      </c>
      <c r="K13" s="3">
        <v>39265.785390999998</v>
      </c>
      <c r="L13" s="3">
        <v>39545.501648999998</v>
      </c>
      <c r="M13" s="3">
        <v>40335</v>
      </c>
    </row>
    <row r="14" spans="1:13">
      <c r="A14" t="s">
        <v>1177</v>
      </c>
      <c r="B14" t="s">
        <v>1178</v>
      </c>
      <c r="C14" t="s">
        <v>984</v>
      </c>
      <c r="D14" s="3">
        <v>20547.481899999999</v>
      </c>
      <c r="E14" s="3">
        <v>20627.246793999999</v>
      </c>
      <c r="F14" s="3">
        <v>20412.582396999998</v>
      </c>
      <c r="G14" s="3">
        <v>19967.338282000001</v>
      </c>
      <c r="H14" s="3">
        <v>19767.193480000002</v>
      </c>
      <c r="I14" s="3">
        <v>19507.552626000001</v>
      </c>
      <c r="J14" s="3">
        <v>19284.755477999999</v>
      </c>
      <c r="K14" s="3">
        <v>18894.696161</v>
      </c>
      <c r="L14" s="3">
        <v>18583.064353999998</v>
      </c>
      <c r="M14" s="3">
        <v>18349</v>
      </c>
    </row>
    <row r="15" spans="1:13">
      <c r="A15" t="s">
        <v>1179</v>
      </c>
      <c r="B15" t="s">
        <v>1180</v>
      </c>
      <c r="C15" t="s">
        <v>985</v>
      </c>
      <c r="D15" s="3">
        <v>6993.951575</v>
      </c>
      <c r="E15" s="3">
        <v>6695.6202350000003</v>
      </c>
      <c r="F15" s="3">
        <v>7590.964027</v>
      </c>
      <c r="G15" s="3">
        <v>7397.8332060000002</v>
      </c>
      <c r="H15" s="3">
        <v>7069.8654859999997</v>
      </c>
      <c r="I15" s="3">
        <v>6824.1015180000004</v>
      </c>
      <c r="J15" s="3">
        <v>6624.6137820000004</v>
      </c>
      <c r="K15" s="3">
        <v>6361.3641699999998</v>
      </c>
      <c r="L15" s="3">
        <v>5987.5868739999996</v>
      </c>
      <c r="M15" s="3">
        <v>10001</v>
      </c>
    </row>
    <row r="16" spans="1:13">
      <c r="A16" t="s">
        <v>1181</v>
      </c>
      <c r="B16" t="s">
        <v>1182</v>
      </c>
      <c r="C16" t="s">
        <v>986</v>
      </c>
      <c r="D16" s="3">
        <v>1879.60888</v>
      </c>
      <c r="E16" s="3">
        <v>3961.8821630000002</v>
      </c>
      <c r="F16" s="3">
        <v>3147.1624149999998</v>
      </c>
      <c r="G16" s="3">
        <v>3146.5578719999999</v>
      </c>
      <c r="H16" s="3">
        <v>3161.4289950000002</v>
      </c>
      <c r="I16" s="3">
        <v>11082.574087999999</v>
      </c>
      <c r="J16" s="3">
        <v>12203.606997000001</v>
      </c>
      <c r="K16" s="3">
        <v>16731.643372999999</v>
      </c>
      <c r="L16" s="3">
        <v>14166.805182</v>
      </c>
      <c r="M16" s="3">
        <v>9995</v>
      </c>
    </row>
    <row r="17" spans="1:13">
      <c r="A17" t="s">
        <v>1183</v>
      </c>
      <c r="B17" t="s">
        <v>1184</v>
      </c>
      <c r="C17" t="s">
        <v>987</v>
      </c>
      <c r="D17" s="3">
        <v>35853.005932</v>
      </c>
      <c r="E17" s="3">
        <v>43938.517649000001</v>
      </c>
      <c r="F17" s="3">
        <v>55750.457278000002</v>
      </c>
      <c r="G17" s="3">
        <v>58785.498764000004</v>
      </c>
      <c r="H17" s="3">
        <v>61285.694759999998</v>
      </c>
      <c r="I17" s="3">
        <v>59141.557776000001</v>
      </c>
      <c r="J17" s="3">
        <v>71245.497182000006</v>
      </c>
      <c r="K17" s="3">
        <v>69186.730544999999</v>
      </c>
      <c r="L17" s="3">
        <v>69775.427911999999</v>
      </c>
      <c r="M17" s="3">
        <v>75513</v>
      </c>
    </row>
    <row r="18" spans="1:13">
      <c r="A18" t="s">
        <v>1185</v>
      </c>
      <c r="B18" t="s">
        <v>1186</v>
      </c>
      <c r="C18" t="s">
        <v>988</v>
      </c>
      <c r="D18" s="3">
        <v>113153.957599</v>
      </c>
      <c r="E18" s="3">
        <v>107125.958832</v>
      </c>
      <c r="F18" s="3">
        <v>105504.85539300001</v>
      </c>
      <c r="G18" s="3">
        <v>133196.25766100001</v>
      </c>
      <c r="H18" s="3">
        <v>69189.588592</v>
      </c>
      <c r="I18" s="3">
        <v>95280.407642000006</v>
      </c>
      <c r="J18" s="3">
        <v>162347.958514</v>
      </c>
      <c r="K18" s="3">
        <v>74087.303234000006</v>
      </c>
      <c r="L18" s="3">
        <v>90299.599885000003</v>
      </c>
      <c r="M18" s="3">
        <v>105006</v>
      </c>
    </row>
    <row r="19" spans="1:13">
      <c r="A19" t="s">
        <v>1187</v>
      </c>
      <c r="B19" t="s">
        <v>1188</v>
      </c>
      <c r="C19" t="s">
        <v>989</v>
      </c>
      <c r="D19" s="3">
        <v>2586.5120010000001</v>
      </c>
      <c r="E19" s="3">
        <v>1457.877974</v>
      </c>
      <c r="F19" s="3">
        <v>8414.0360049999999</v>
      </c>
      <c r="G19" s="3">
        <v>9523.2620580000003</v>
      </c>
      <c r="H19" s="3">
        <v>10577.651066</v>
      </c>
      <c r="I19" s="3">
        <v>25895.210583</v>
      </c>
      <c r="J19" s="3">
        <v>24898.364193000001</v>
      </c>
      <c r="K19" s="3">
        <v>24568.526505000002</v>
      </c>
      <c r="L19" s="3">
        <v>32600.723896</v>
      </c>
      <c r="M19" s="3">
        <v>37865</v>
      </c>
    </row>
    <row r="20" spans="1:13" s="9" customFormat="1">
      <c r="A20" s="9" t="s">
        <v>1189</v>
      </c>
      <c r="B20" s="9" t="s">
        <v>168</v>
      </c>
      <c r="C20" s="9" t="s">
        <v>676</v>
      </c>
      <c r="D20" s="10">
        <v>8022848.265753</v>
      </c>
      <c r="E20" s="10">
        <v>8439983.6784719992</v>
      </c>
      <c r="F20" s="10">
        <v>8828475.1099229995</v>
      </c>
      <c r="G20" s="10">
        <v>9365778.4287550002</v>
      </c>
      <c r="H20" s="10">
        <v>9436798.4894079994</v>
      </c>
      <c r="I20" s="10">
        <v>9760585.097941</v>
      </c>
      <c r="J20" s="10">
        <v>10101417.661648</v>
      </c>
      <c r="K20" s="10">
        <v>10030219.203718999</v>
      </c>
      <c r="L20" s="10">
        <v>10360648.254479</v>
      </c>
      <c r="M20" s="10">
        <v>10621411</v>
      </c>
    </row>
    <row r="21" spans="1:13"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t="s">
        <v>1190</v>
      </c>
      <c r="B22" t="s">
        <v>1158</v>
      </c>
      <c r="C22" t="s">
        <v>990</v>
      </c>
      <c r="D22" s="3">
        <v>132914.39549699999</v>
      </c>
      <c r="E22" s="3">
        <v>132839.00937000001</v>
      </c>
      <c r="F22" s="3">
        <v>93688.548070000004</v>
      </c>
      <c r="G22" s="3">
        <v>42891.948479999999</v>
      </c>
      <c r="H22" s="3">
        <v>234772.384624</v>
      </c>
      <c r="I22" s="3">
        <v>176292.50825399999</v>
      </c>
      <c r="J22" s="3">
        <v>115064.375568</v>
      </c>
      <c r="K22" s="3">
        <v>23711.471183000001</v>
      </c>
      <c r="L22" s="3">
        <v>99689.264565000005</v>
      </c>
      <c r="M22" s="3">
        <v>129644</v>
      </c>
    </row>
    <row r="23" spans="1:13">
      <c r="A23" t="s">
        <v>1191</v>
      </c>
      <c r="B23" t="s">
        <v>1192</v>
      </c>
      <c r="C23" t="s">
        <v>991</v>
      </c>
      <c r="D23" s="3">
        <v>148308.45292800001</v>
      </c>
      <c r="E23" s="3">
        <v>144263.455885</v>
      </c>
      <c r="F23" s="3">
        <v>200185.225687</v>
      </c>
      <c r="G23" s="3">
        <v>203017.17420800001</v>
      </c>
      <c r="H23" s="3">
        <v>150344.41389600001</v>
      </c>
      <c r="I23" s="3">
        <v>274439.36666</v>
      </c>
      <c r="J23" s="3">
        <v>294732.98620400002</v>
      </c>
      <c r="K23" s="3">
        <v>240561.815267</v>
      </c>
      <c r="L23" s="3">
        <v>218142.324807</v>
      </c>
      <c r="M23" s="3">
        <v>178019</v>
      </c>
    </row>
    <row r="24" spans="1:13" hidden="1" outlineLevel="1">
      <c r="A24" t="s">
        <v>1193</v>
      </c>
      <c r="B24" t="s">
        <v>1194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</row>
    <row r="25" spans="1:13" collapsed="1">
      <c r="A25" t="s">
        <v>1195</v>
      </c>
      <c r="B25" t="s">
        <v>1168</v>
      </c>
      <c r="C25" t="s">
        <v>981</v>
      </c>
      <c r="D25" s="3">
        <v>25950.533361000002</v>
      </c>
      <c r="E25" s="3">
        <v>26047.804892</v>
      </c>
      <c r="F25" s="3">
        <v>47002.384565</v>
      </c>
      <c r="G25" s="3">
        <v>45167.426243000002</v>
      </c>
      <c r="H25" s="3">
        <v>43221.560326999999</v>
      </c>
      <c r="I25" s="3">
        <v>57619.398372000003</v>
      </c>
      <c r="J25" s="3">
        <v>30530.748528</v>
      </c>
      <c r="K25" s="3">
        <v>21450.856163</v>
      </c>
      <c r="L25" s="3">
        <v>19655.633476999999</v>
      </c>
      <c r="M25" s="3">
        <v>14606</v>
      </c>
    </row>
    <row r="26" spans="1:13">
      <c r="A26" t="s">
        <v>1196</v>
      </c>
      <c r="B26" t="s">
        <v>1197</v>
      </c>
      <c r="C26" t="s">
        <v>992</v>
      </c>
      <c r="D26" s="3">
        <v>6583519.5882130004</v>
      </c>
      <c r="E26" s="3">
        <v>6992423.4189330004</v>
      </c>
      <c r="F26" s="3">
        <v>7327988.4563229997</v>
      </c>
      <c r="G26" s="3">
        <v>7874712.7453500004</v>
      </c>
      <c r="H26" s="3">
        <v>7752725.8708939999</v>
      </c>
      <c r="I26" s="3">
        <v>8009838.9889669996</v>
      </c>
      <c r="J26" s="3">
        <v>8276626.0614449997</v>
      </c>
      <c r="K26" s="3">
        <v>8350004.0311089996</v>
      </c>
      <c r="L26" s="3">
        <v>8568219.1656240001</v>
      </c>
      <c r="M26" s="3">
        <v>8848342</v>
      </c>
    </row>
    <row r="27" spans="1:13">
      <c r="A27" t="s">
        <v>1198</v>
      </c>
      <c r="B27" t="s">
        <v>1199</v>
      </c>
      <c r="C27" t="s">
        <v>993</v>
      </c>
      <c r="D27" s="3">
        <v>7284.2829769999998</v>
      </c>
      <c r="E27" s="3">
        <v>7013.8113510000003</v>
      </c>
      <c r="F27" s="3">
        <v>7931.2976170000002</v>
      </c>
      <c r="G27" s="3">
        <v>7758.3058700000001</v>
      </c>
      <c r="H27" s="3">
        <v>7417.6149590000005</v>
      </c>
      <c r="I27" s="3">
        <v>7178.9336789999998</v>
      </c>
      <c r="J27" s="3">
        <v>6990.831741</v>
      </c>
      <c r="K27" s="3">
        <v>6725.3139300000003</v>
      </c>
      <c r="L27" s="3">
        <v>6352.1976299999997</v>
      </c>
      <c r="M27" s="3">
        <v>10398</v>
      </c>
    </row>
    <row r="28" spans="1:13">
      <c r="A28" t="s">
        <v>1200</v>
      </c>
      <c r="B28" t="s">
        <v>1201</v>
      </c>
      <c r="C28" t="s">
        <v>994</v>
      </c>
      <c r="D28" s="3">
        <v>350985.23353899998</v>
      </c>
      <c r="E28" s="3">
        <v>350195.17868399998</v>
      </c>
      <c r="F28" s="3">
        <v>353902.11011900002</v>
      </c>
      <c r="G28" s="3">
        <v>359320.11812200001</v>
      </c>
      <c r="H28" s="3">
        <v>366694.51822799997</v>
      </c>
      <c r="I28" s="3">
        <v>376494.64021799999</v>
      </c>
      <c r="J28" s="3">
        <v>388500.54707999999</v>
      </c>
      <c r="K28" s="3">
        <v>392466.95818399999</v>
      </c>
      <c r="L28" s="3">
        <v>398187.24513400003</v>
      </c>
      <c r="M28" s="3">
        <v>398299</v>
      </c>
    </row>
    <row r="29" spans="1:13">
      <c r="A29" t="s">
        <v>1202</v>
      </c>
      <c r="B29" t="s">
        <v>1203</v>
      </c>
      <c r="C29" t="s">
        <v>995</v>
      </c>
      <c r="D29" s="3">
        <v>14971.793551999999</v>
      </c>
      <c r="E29" s="3">
        <v>14459.478099</v>
      </c>
      <c r="F29" s="3">
        <v>17185.719562999999</v>
      </c>
      <c r="G29" s="3">
        <v>18314.955355999999</v>
      </c>
      <c r="H29" s="3">
        <v>17574.309079999999</v>
      </c>
      <c r="I29" s="3">
        <v>19377.232768000002</v>
      </c>
      <c r="J29" s="3">
        <v>25451.203655000001</v>
      </c>
      <c r="K29" s="3">
        <v>25670.840882</v>
      </c>
      <c r="L29" s="3">
        <v>18775.106258</v>
      </c>
      <c r="M29" s="3">
        <v>21343</v>
      </c>
    </row>
    <row r="30" spans="1:13">
      <c r="A30" t="s">
        <v>1204</v>
      </c>
      <c r="B30" t="s">
        <v>1205</v>
      </c>
      <c r="C30" t="s">
        <v>996</v>
      </c>
      <c r="D30" s="3">
        <v>23111.613496000002</v>
      </c>
      <c r="E30" s="3">
        <v>9207.6866370000007</v>
      </c>
      <c r="F30" s="3">
        <v>15389.178065</v>
      </c>
      <c r="G30" s="3">
        <v>23138.110556</v>
      </c>
      <c r="H30" s="3">
        <v>30793.655502000001</v>
      </c>
      <c r="I30" s="3">
        <v>20352.977133</v>
      </c>
      <c r="J30" s="3">
        <v>33060.105415999999</v>
      </c>
      <c r="K30" s="3">
        <v>42709.835931000001</v>
      </c>
      <c r="L30" s="3">
        <v>55772.897595000002</v>
      </c>
      <c r="M30" s="3">
        <v>28161</v>
      </c>
    </row>
    <row r="31" spans="1:13">
      <c r="A31" t="s">
        <v>1206</v>
      </c>
      <c r="B31" t="s">
        <v>1207</v>
      </c>
      <c r="C31" t="s">
        <v>997</v>
      </c>
      <c r="D31" s="3">
        <v>12867.706419</v>
      </c>
      <c r="E31" s="3">
        <v>13375.328947</v>
      </c>
      <c r="F31" s="3">
        <v>14497.865121999999</v>
      </c>
      <c r="G31" s="3">
        <v>16799.317254000001</v>
      </c>
      <c r="H31" s="3">
        <v>16702.425099</v>
      </c>
      <c r="I31" s="3">
        <v>20748.111729</v>
      </c>
      <c r="J31" s="3">
        <v>23274.155796999999</v>
      </c>
      <c r="K31" s="3">
        <v>29565.532475</v>
      </c>
      <c r="L31" s="3">
        <v>31655.043382</v>
      </c>
      <c r="M31" s="3">
        <v>33160</v>
      </c>
    </row>
    <row r="32" spans="1:13">
      <c r="A32" t="s">
        <v>1208</v>
      </c>
      <c r="B32" t="s">
        <v>1182</v>
      </c>
      <c r="C32" t="s">
        <v>986</v>
      </c>
      <c r="D32" s="3">
        <v>2578.2456229999998</v>
      </c>
      <c r="E32" s="3">
        <v>6922.9060120000004</v>
      </c>
      <c r="F32" s="3">
        <v>11431.511054000001</v>
      </c>
      <c r="G32" s="3">
        <v>7492.8356480000002</v>
      </c>
      <c r="H32" s="3">
        <v>7039.6566640000001</v>
      </c>
      <c r="I32" s="3">
        <v>82.656248000000005</v>
      </c>
      <c r="J32" s="3">
        <v>34.968891999999997</v>
      </c>
      <c r="K32" s="3">
        <v>193.270096</v>
      </c>
      <c r="L32" s="3">
        <v>576.79839500000003</v>
      </c>
      <c r="M32" s="3">
        <v>565</v>
      </c>
    </row>
    <row r="33" spans="1:13" hidden="1" outlineLevel="1">
      <c r="A33" t="s">
        <v>1209</v>
      </c>
      <c r="B33" t="s">
        <v>1184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4.4175420000000001</v>
      </c>
      <c r="K33" s="3">
        <v>0</v>
      </c>
      <c r="L33" s="3">
        <v>0</v>
      </c>
      <c r="M33" s="3">
        <v>0</v>
      </c>
    </row>
    <row r="34" spans="1:13" collapsed="1">
      <c r="A34" t="s">
        <v>1210</v>
      </c>
      <c r="B34" t="s">
        <v>1211</v>
      </c>
      <c r="C34" t="s">
        <v>998</v>
      </c>
      <c r="D34" s="3">
        <v>50100.437209000003</v>
      </c>
      <c r="E34" s="3">
        <v>60222.545742000002</v>
      </c>
      <c r="F34" s="3">
        <v>57111.886766000003</v>
      </c>
      <c r="G34" s="3">
        <v>66552.295335999996</v>
      </c>
      <c r="H34" s="3">
        <v>90065.652803999998</v>
      </c>
      <c r="I34" s="3">
        <v>69054.106824999995</v>
      </c>
      <c r="J34" s="3">
        <v>153514.31456200001</v>
      </c>
      <c r="K34" s="3">
        <v>105544.61124499999</v>
      </c>
      <c r="L34" s="3">
        <v>120647.36351700001</v>
      </c>
      <c r="M34" s="3">
        <v>138841</v>
      </c>
    </row>
    <row r="35" spans="1:13" hidden="1" outlineLevel="1">
      <c r="A35" t="s">
        <v>1212</v>
      </c>
      <c r="B35" t="s">
        <v>1213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</row>
    <row r="36" spans="1:13" s="9" customFormat="1" collapsed="1">
      <c r="A36" s="9" t="s">
        <v>1214</v>
      </c>
      <c r="B36" s="9" t="s">
        <v>178</v>
      </c>
      <c r="C36" s="9" t="s">
        <v>688</v>
      </c>
      <c r="D36" s="10">
        <v>7352592.2828139998</v>
      </c>
      <c r="E36" s="10">
        <v>7756970.6245520003</v>
      </c>
      <c r="F36" s="10">
        <v>8146314.1829509996</v>
      </c>
      <c r="G36" s="10">
        <v>8665165.232423</v>
      </c>
      <c r="H36" s="10">
        <v>8717352.0620770007</v>
      </c>
      <c r="I36" s="10">
        <v>9031478.9208530001</v>
      </c>
      <c r="J36" s="10">
        <v>9347784.7164299991</v>
      </c>
      <c r="K36" s="10">
        <v>9238604.5364650004</v>
      </c>
      <c r="L36" s="10">
        <v>9537673.0403840002</v>
      </c>
      <c r="M36" s="10">
        <v>9801379</v>
      </c>
    </row>
    <row r="38" spans="1:13">
      <c r="A38" t="s">
        <v>1215</v>
      </c>
      <c r="B38" t="s">
        <v>999</v>
      </c>
      <c r="C38" t="s">
        <v>999</v>
      </c>
      <c r="D38" s="3">
        <v>302046.95391699998</v>
      </c>
      <c r="E38" s="3">
        <v>325040.96183599997</v>
      </c>
      <c r="F38" s="3">
        <v>325040.96183599997</v>
      </c>
      <c r="G38" s="3">
        <v>325041.175468</v>
      </c>
      <c r="H38" s="3">
        <v>325041.175468</v>
      </c>
      <c r="I38" s="3">
        <v>325040.96183599997</v>
      </c>
      <c r="J38" s="3">
        <v>325040.96183599997</v>
      </c>
      <c r="K38" s="3">
        <v>325040.96183599997</v>
      </c>
      <c r="L38" s="3">
        <v>325040.96183599997</v>
      </c>
      <c r="M38" s="3">
        <v>325041</v>
      </c>
    </row>
    <row r="39" spans="1:13">
      <c r="A39" t="s">
        <v>1216</v>
      </c>
      <c r="B39" t="s">
        <v>1217</v>
      </c>
      <c r="C39" t="s">
        <v>1000</v>
      </c>
      <c r="D39" s="3">
        <v>24143.997192999999</v>
      </c>
      <c r="E39" s="3">
        <v>23676.713320999999</v>
      </c>
      <c r="F39" s="3">
        <v>23394.558223</v>
      </c>
      <c r="G39" s="3">
        <v>22164.034971000001</v>
      </c>
      <c r="H39" s="3">
        <v>17815.103148999999</v>
      </c>
      <c r="I39" s="3">
        <v>17944.130647999998</v>
      </c>
      <c r="J39" s="3">
        <v>17739.617859000002</v>
      </c>
      <c r="K39" s="3">
        <v>18170.960440999999</v>
      </c>
      <c r="L39" s="3">
        <v>18078.029725</v>
      </c>
      <c r="M39" s="3">
        <v>18382</v>
      </c>
    </row>
    <row r="40" spans="1:13">
      <c r="A40" t="s">
        <v>1218</v>
      </c>
      <c r="B40" t="s">
        <v>1219</v>
      </c>
      <c r="C40" t="s">
        <v>1001</v>
      </c>
      <c r="D40" s="3">
        <v>8358.9388259999996</v>
      </c>
      <c r="E40" s="3">
        <v>960.11721499999999</v>
      </c>
      <c r="F40" s="3">
        <v>-14033.311146</v>
      </c>
      <c r="G40" s="3">
        <v>-12431.417898</v>
      </c>
      <c r="H40" s="3">
        <v>-7116.8723179999997</v>
      </c>
      <c r="I40" s="3">
        <v>-4065.112991</v>
      </c>
      <c r="J40" s="3">
        <v>-8984.9896310000004</v>
      </c>
      <c r="K40" s="3">
        <v>6049.4804640000002</v>
      </c>
      <c r="L40" s="3">
        <v>7022.1026540000003</v>
      </c>
      <c r="M40" s="3">
        <v>4137</v>
      </c>
    </row>
    <row r="41" spans="1:13">
      <c r="A41" t="s">
        <v>1220</v>
      </c>
      <c r="B41" t="s">
        <v>1221</v>
      </c>
      <c r="C41" t="s">
        <v>1076</v>
      </c>
      <c r="D41" s="3">
        <v>341870.70830599999</v>
      </c>
      <c r="E41" s="3">
        <v>311796.31449199998</v>
      </c>
      <c r="F41" s="3">
        <v>311796.31449199998</v>
      </c>
      <c r="G41" s="3">
        <v>311796.31449199998</v>
      </c>
      <c r="H41" s="3">
        <v>388923.34967899998</v>
      </c>
      <c r="I41" s="3">
        <v>342646.47474400001</v>
      </c>
      <c r="J41" s="3">
        <v>342646.47474400001</v>
      </c>
      <c r="K41" s="3">
        <v>342646.47474400001</v>
      </c>
      <c r="L41" s="3">
        <v>485012.59451299999</v>
      </c>
      <c r="M41" s="3">
        <v>406712</v>
      </c>
    </row>
    <row r="42" spans="1:13">
      <c r="A42" t="s">
        <v>1222</v>
      </c>
      <c r="B42" t="s">
        <v>476</v>
      </c>
      <c r="C42" t="s">
        <v>1077</v>
      </c>
      <c r="D42" s="3">
        <v>16891.793659999999</v>
      </c>
      <c r="E42" s="3">
        <v>30692.288788999998</v>
      </c>
      <c r="F42" s="3">
        <v>51297.260214000002</v>
      </c>
      <c r="G42" s="3">
        <v>77127.035187000001</v>
      </c>
      <c r="H42" s="3">
        <v>25518.483157999999</v>
      </c>
      <c r="I42" s="3">
        <v>67843.257110999999</v>
      </c>
      <c r="J42" s="3">
        <v>110200.351388</v>
      </c>
      <c r="K42" s="3">
        <v>142366.11976900001</v>
      </c>
      <c r="L42" s="3">
        <v>43543.538879</v>
      </c>
      <c r="M42" s="3">
        <v>93870</v>
      </c>
    </row>
    <row r="43" spans="1:13">
      <c r="A43" t="s">
        <v>1223</v>
      </c>
      <c r="B43" t="s">
        <v>1224</v>
      </c>
      <c r="C43" t="s">
        <v>1002</v>
      </c>
      <c r="D43" s="3">
        <v>-23111.613496000002</v>
      </c>
      <c r="E43" s="3">
        <v>-9207.6866370000007</v>
      </c>
      <c r="F43" s="3">
        <v>-15389.178065</v>
      </c>
      <c r="G43" s="3">
        <v>-23138.110556</v>
      </c>
      <c r="H43" s="3">
        <v>-30793.655502000001</v>
      </c>
      <c r="I43" s="3">
        <v>-20352.977133</v>
      </c>
      <c r="J43" s="3">
        <v>-33060.105415999999</v>
      </c>
      <c r="K43" s="3">
        <v>-42709.835931000001</v>
      </c>
      <c r="L43" s="3">
        <v>-55772.897595000002</v>
      </c>
      <c r="M43" s="3">
        <v>-28161</v>
      </c>
    </row>
    <row r="44" spans="1:13">
      <c r="A44" t="s">
        <v>1225</v>
      </c>
      <c r="B44" t="s">
        <v>1226</v>
      </c>
      <c r="C44" t="s">
        <v>1003</v>
      </c>
      <c r="D44" s="3">
        <v>55.204534000000002</v>
      </c>
      <c r="E44" s="3">
        <v>54.344904</v>
      </c>
      <c r="F44" s="3">
        <v>54.321418000000001</v>
      </c>
      <c r="G44" s="3">
        <v>57.287699000000003</v>
      </c>
      <c r="H44" s="3">
        <v>58.843696999999999</v>
      </c>
      <c r="I44" s="3">
        <v>49.442872999999999</v>
      </c>
      <c r="J44" s="3">
        <v>50.634438000000003</v>
      </c>
      <c r="K44" s="3">
        <v>50.505930999999997</v>
      </c>
      <c r="L44" s="3">
        <v>50.884082999999997</v>
      </c>
      <c r="M44" s="3">
        <v>52</v>
      </c>
    </row>
    <row r="45" spans="1:13" s="9" customFormat="1">
      <c r="A45" s="9" t="s">
        <v>1227</v>
      </c>
      <c r="B45" s="9" t="s">
        <v>179</v>
      </c>
      <c r="C45" s="9" t="s">
        <v>697</v>
      </c>
      <c r="D45" s="10">
        <v>670255.98294000002</v>
      </c>
      <c r="E45" s="10">
        <v>683013.05391999998</v>
      </c>
      <c r="F45" s="10">
        <v>682160.92697200004</v>
      </c>
      <c r="G45" s="10">
        <v>700616.31936299999</v>
      </c>
      <c r="H45" s="10">
        <v>719446.42733099998</v>
      </c>
      <c r="I45" s="10">
        <v>729106.177088</v>
      </c>
      <c r="J45" s="10">
        <v>753632.94521799998</v>
      </c>
      <c r="K45" s="10">
        <v>791614.66725399997</v>
      </c>
      <c r="L45" s="10">
        <v>822975.21409499994</v>
      </c>
      <c r="M45" s="10">
        <v>820033</v>
      </c>
    </row>
    <row r="46" spans="1:13">
      <c r="A46" t="s">
        <v>1228</v>
      </c>
      <c r="B46" t="s">
        <v>1229</v>
      </c>
      <c r="C46" t="s">
        <v>1004</v>
      </c>
      <c r="D46" s="3">
        <v>670200.778406</v>
      </c>
      <c r="E46" s="3">
        <v>682958.70901600004</v>
      </c>
      <c r="F46" s="3">
        <v>682106.60555400001</v>
      </c>
      <c r="G46" s="3">
        <v>700559.03166400001</v>
      </c>
      <c r="H46" s="3">
        <v>719387.58363400004</v>
      </c>
      <c r="I46" s="3">
        <v>729056.73421499995</v>
      </c>
      <c r="J46" s="3">
        <v>753582.31078000006</v>
      </c>
      <c r="K46" s="3">
        <v>791564.16132299998</v>
      </c>
      <c r="L46" s="3">
        <v>822924.33001200005</v>
      </c>
      <c r="M46" s="3">
        <v>819981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AH60"/>
  <sheetViews>
    <sheetView showGridLines="0" zoomScaleNormal="100" zoomScaleSheetLayoutView="70" workbookViewId="0">
      <pane xSplit="2" ySplit="1" topLeftCell="AE2" activePane="bottomRight" state="frozen"/>
      <selection activeCell="W27" sqref="W27"/>
      <selection pane="topRight" activeCell="W27" sqref="W27"/>
      <selection pane="bottomLeft" activeCell="W27" sqref="W27"/>
      <selection pane="bottomRight" activeCell="AI5" sqref="AI5"/>
    </sheetView>
  </sheetViews>
  <sheetFormatPr baseColWidth="10" defaultColWidth="11.453125" defaultRowHeight="14.5" outlineLevelCol="1"/>
  <cols>
    <col min="1" max="1" width="56.08984375" style="198" customWidth="1"/>
    <col min="2" max="2" width="75" style="198" hidden="1" customWidth="1" outlineLevel="1"/>
    <col min="3" max="3" width="14.81640625" style="121" customWidth="1" collapsed="1"/>
    <col min="4" max="23" width="14.81640625" style="121" customWidth="1"/>
    <col min="24" max="27" width="13.81640625" style="121" bestFit="1" customWidth="1"/>
    <col min="28" max="28" width="13.54296875" style="198" bestFit="1" customWidth="1"/>
    <col min="29" max="34" width="13.81640625" style="121" customWidth="1"/>
    <col min="35" max="229" width="11.453125" style="198"/>
    <col min="230" max="234" width="2.81640625" style="198" customWidth="1"/>
    <col min="235" max="235" width="90.81640625" style="198" customWidth="1"/>
    <col min="236" max="236" width="2.08984375" style="198" customWidth="1"/>
    <col min="237" max="239" width="16.81640625" style="198" customWidth="1"/>
    <col min="240" max="240" width="2.08984375" style="198" customWidth="1"/>
    <col min="241" max="241" width="9.81640625" style="198" customWidth="1"/>
    <col min="242" max="242" width="14.81640625" style="198" bestFit="1" customWidth="1"/>
    <col min="243" max="244" width="12.81640625" style="198" customWidth="1"/>
    <col min="245" max="245" width="14.81640625" style="198" bestFit="1" customWidth="1"/>
    <col min="246" max="485" width="11.453125" style="198"/>
    <col min="486" max="490" width="2.81640625" style="198" customWidth="1"/>
    <col min="491" max="491" width="90.81640625" style="198" customWidth="1"/>
    <col min="492" max="492" width="2.08984375" style="198" customWidth="1"/>
    <col min="493" max="495" width="16.81640625" style="198" customWidth="1"/>
    <col min="496" max="496" width="2.08984375" style="198" customWidth="1"/>
    <col min="497" max="497" width="9.81640625" style="198" customWidth="1"/>
    <col min="498" max="498" width="14.81640625" style="198" bestFit="1" customWidth="1"/>
    <col min="499" max="500" width="12.81640625" style="198" customWidth="1"/>
    <col min="501" max="501" width="14.81640625" style="198" bestFit="1" customWidth="1"/>
    <col min="502" max="741" width="11.453125" style="198"/>
    <col min="742" max="746" width="2.81640625" style="198" customWidth="1"/>
    <col min="747" max="747" width="90.81640625" style="198" customWidth="1"/>
    <col min="748" max="748" width="2.08984375" style="198" customWidth="1"/>
    <col min="749" max="751" width="16.81640625" style="198" customWidth="1"/>
    <col min="752" max="752" width="2.08984375" style="198" customWidth="1"/>
    <col min="753" max="753" width="9.81640625" style="198" customWidth="1"/>
    <col min="754" max="754" width="14.81640625" style="198" bestFit="1" customWidth="1"/>
    <col min="755" max="756" width="12.81640625" style="198" customWidth="1"/>
    <col min="757" max="757" width="14.81640625" style="198" bestFit="1" customWidth="1"/>
    <col min="758" max="997" width="11.453125" style="198"/>
    <col min="998" max="1002" width="2.81640625" style="198" customWidth="1"/>
    <col min="1003" max="1003" width="90.81640625" style="198" customWidth="1"/>
    <col min="1004" max="1004" width="2.08984375" style="198" customWidth="1"/>
    <col min="1005" max="1007" width="16.81640625" style="198" customWidth="1"/>
    <col min="1008" max="1008" width="2.08984375" style="198" customWidth="1"/>
    <col min="1009" max="1009" width="9.81640625" style="198" customWidth="1"/>
    <col min="1010" max="1010" width="14.81640625" style="198" bestFit="1" customWidth="1"/>
    <col min="1011" max="1012" width="12.81640625" style="198" customWidth="1"/>
    <col min="1013" max="1013" width="14.81640625" style="198" bestFit="1" customWidth="1"/>
    <col min="1014" max="1253" width="11.453125" style="198"/>
    <col min="1254" max="1258" width="2.81640625" style="198" customWidth="1"/>
    <col min="1259" max="1259" width="90.81640625" style="198" customWidth="1"/>
    <col min="1260" max="1260" width="2.08984375" style="198" customWidth="1"/>
    <col min="1261" max="1263" width="16.81640625" style="198" customWidth="1"/>
    <col min="1264" max="1264" width="2.08984375" style="198" customWidth="1"/>
    <col min="1265" max="1265" width="9.81640625" style="198" customWidth="1"/>
    <col min="1266" max="1266" width="14.81640625" style="198" bestFit="1" customWidth="1"/>
    <col min="1267" max="1268" width="12.81640625" style="198" customWidth="1"/>
    <col min="1269" max="1269" width="14.81640625" style="198" bestFit="1" customWidth="1"/>
    <col min="1270" max="1509" width="11.453125" style="198"/>
    <col min="1510" max="1514" width="2.81640625" style="198" customWidth="1"/>
    <col min="1515" max="1515" width="90.81640625" style="198" customWidth="1"/>
    <col min="1516" max="1516" width="2.08984375" style="198" customWidth="1"/>
    <col min="1517" max="1519" width="16.81640625" style="198" customWidth="1"/>
    <col min="1520" max="1520" width="2.08984375" style="198" customWidth="1"/>
    <col min="1521" max="1521" width="9.81640625" style="198" customWidth="1"/>
    <col min="1522" max="1522" width="14.81640625" style="198" bestFit="1" customWidth="1"/>
    <col min="1523" max="1524" width="12.81640625" style="198" customWidth="1"/>
    <col min="1525" max="1525" width="14.81640625" style="198" bestFit="1" customWidth="1"/>
    <col min="1526" max="1765" width="11.453125" style="198"/>
    <col min="1766" max="1770" width="2.81640625" style="198" customWidth="1"/>
    <col min="1771" max="1771" width="90.81640625" style="198" customWidth="1"/>
    <col min="1772" max="1772" width="2.08984375" style="198" customWidth="1"/>
    <col min="1773" max="1775" width="16.81640625" style="198" customWidth="1"/>
    <col min="1776" max="1776" width="2.08984375" style="198" customWidth="1"/>
    <col min="1777" max="1777" width="9.81640625" style="198" customWidth="1"/>
    <col min="1778" max="1778" width="14.81640625" style="198" bestFit="1" customWidth="1"/>
    <col min="1779" max="1780" width="12.81640625" style="198" customWidth="1"/>
    <col min="1781" max="1781" width="14.81640625" style="198" bestFit="1" customWidth="1"/>
    <col min="1782" max="2021" width="11.453125" style="198"/>
    <col min="2022" max="2026" width="2.81640625" style="198" customWidth="1"/>
    <col min="2027" max="2027" width="90.81640625" style="198" customWidth="1"/>
    <col min="2028" max="2028" width="2.08984375" style="198" customWidth="1"/>
    <col min="2029" max="2031" width="16.81640625" style="198" customWidth="1"/>
    <col min="2032" max="2032" width="2.08984375" style="198" customWidth="1"/>
    <col min="2033" max="2033" width="9.81640625" style="198" customWidth="1"/>
    <col min="2034" max="2034" width="14.81640625" style="198" bestFit="1" customWidth="1"/>
    <col min="2035" max="2036" width="12.81640625" style="198" customWidth="1"/>
    <col min="2037" max="2037" width="14.81640625" style="198" bestFit="1" customWidth="1"/>
    <col min="2038" max="2277" width="11.453125" style="198"/>
    <col min="2278" max="2282" width="2.81640625" style="198" customWidth="1"/>
    <col min="2283" max="2283" width="90.81640625" style="198" customWidth="1"/>
    <col min="2284" max="2284" width="2.08984375" style="198" customWidth="1"/>
    <col min="2285" max="2287" width="16.81640625" style="198" customWidth="1"/>
    <col min="2288" max="2288" width="2.08984375" style="198" customWidth="1"/>
    <col min="2289" max="2289" width="9.81640625" style="198" customWidth="1"/>
    <col min="2290" max="2290" width="14.81640625" style="198" bestFit="1" customWidth="1"/>
    <col min="2291" max="2292" width="12.81640625" style="198" customWidth="1"/>
    <col min="2293" max="2293" width="14.81640625" style="198" bestFit="1" customWidth="1"/>
    <col min="2294" max="2533" width="11.453125" style="198"/>
    <col min="2534" max="2538" width="2.81640625" style="198" customWidth="1"/>
    <col min="2539" max="2539" width="90.81640625" style="198" customWidth="1"/>
    <col min="2540" max="2540" width="2.08984375" style="198" customWidth="1"/>
    <col min="2541" max="2543" width="16.81640625" style="198" customWidth="1"/>
    <col min="2544" max="2544" width="2.08984375" style="198" customWidth="1"/>
    <col min="2545" max="2545" width="9.81640625" style="198" customWidth="1"/>
    <col min="2546" max="2546" width="14.81640625" style="198" bestFit="1" customWidth="1"/>
    <col min="2547" max="2548" width="12.81640625" style="198" customWidth="1"/>
    <col min="2549" max="2549" width="14.81640625" style="198" bestFit="1" customWidth="1"/>
    <col min="2550" max="2789" width="11.453125" style="198"/>
    <col min="2790" max="2794" width="2.81640625" style="198" customWidth="1"/>
    <col min="2795" max="2795" width="90.81640625" style="198" customWidth="1"/>
    <col min="2796" max="2796" width="2.08984375" style="198" customWidth="1"/>
    <col min="2797" max="2799" width="16.81640625" style="198" customWidth="1"/>
    <col min="2800" max="2800" width="2.08984375" style="198" customWidth="1"/>
    <col min="2801" max="2801" width="9.81640625" style="198" customWidth="1"/>
    <col min="2802" max="2802" width="14.81640625" style="198" bestFit="1" customWidth="1"/>
    <col min="2803" max="2804" width="12.81640625" style="198" customWidth="1"/>
    <col min="2805" max="2805" width="14.81640625" style="198" bestFit="1" customWidth="1"/>
    <col min="2806" max="3045" width="11.453125" style="198"/>
    <col min="3046" max="3050" width="2.81640625" style="198" customWidth="1"/>
    <col min="3051" max="3051" width="90.81640625" style="198" customWidth="1"/>
    <col min="3052" max="3052" width="2.08984375" style="198" customWidth="1"/>
    <col min="3053" max="3055" width="16.81640625" style="198" customWidth="1"/>
    <col min="3056" max="3056" width="2.08984375" style="198" customWidth="1"/>
    <col min="3057" max="3057" width="9.81640625" style="198" customWidth="1"/>
    <col min="3058" max="3058" width="14.81640625" style="198" bestFit="1" customWidth="1"/>
    <col min="3059" max="3060" width="12.81640625" style="198" customWidth="1"/>
    <col min="3061" max="3061" width="14.81640625" style="198" bestFit="1" customWidth="1"/>
    <col min="3062" max="3301" width="11.453125" style="198"/>
    <col min="3302" max="3306" width="2.81640625" style="198" customWidth="1"/>
    <col min="3307" max="3307" width="90.81640625" style="198" customWidth="1"/>
    <col min="3308" max="3308" width="2.08984375" style="198" customWidth="1"/>
    <col min="3309" max="3311" width="16.81640625" style="198" customWidth="1"/>
    <col min="3312" max="3312" width="2.08984375" style="198" customWidth="1"/>
    <col min="3313" max="3313" width="9.81640625" style="198" customWidth="1"/>
    <col min="3314" max="3314" width="14.81640625" style="198" bestFit="1" customWidth="1"/>
    <col min="3315" max="3316" width="12.81640625" style="198" customWidth="1"/>
    <col min="3317" max="3317" width="14.81640625" style="198" bestFit="1" customWidth="1"/>
    <col min="3318" max="3557" width="11.453125" style="198"/>
    <col min="3558" max="3562" width="2.81640625" style="198" customWidth="1"/>
    <col min="3563" max="3563" width="90.81640625" style="198" customWidth="1"/>
    <col min="3564" max="3564" width="2.08984375" style="198" customWidth="1"/>
    <col min="3565" max="3567" width="16.81640625" style="198" customWidth="1"/>
    <col min="3568" max="3568" width="2.08984375" style="198" customWidth="1"/>
    <col min="3569" max="3569" width="9.81640625" style="198" customWidth="1"/>
    <col min="3570" max="3570" width="14.81640625" style="198" bestFit="1" customWidth="1"/>
    <col min="3571" max="3572" width="12.81640625" style="198" customWidth="1"/>
    <col min="3573" max="3573" width="14.81640625" style="198" bestFit="1" customWidth="1"/>
    <col min="3574" max="3813" width="11.453125" style="198"/>
    <col min="3814" max="3818" width="2.81640625" style="198" customWidth="1"/>
    <col min="3819" max="3819" width="90.81640625" style="198" customWidth="1"/>
    <col min="3820" max="3820" width="2.08984375" style="198" customWidth="1"/>
    <col min="3821" max="3823" width="16.81640625" style="198" customWidth="1"/>
    <col min="3824" max="3824" width="2.08984375" style="198" customWidth="1"/>
    <col min="3825" max="3825" width="9.81640625" style="198" customWidth="1"/>
    <col min="3826" max="3826" width="14.81640625" style="198" bestFit="1" customWidth="1"/>
    <col min="3827" max="3828" width="12.81640625" style="198" customWidth="1"/>
    <col min="3829" max="3829" width="14.81640625" style="198" bestFit="1" customWidth="1"/>
    <col min="3830" max="4069" width="11.453125" style="198"/>
    <col min="4070" max="4074" width="2.81640625" style="198" customWidth="1"/>
    <col min="4075" max="4075" width="90.81640625" style="198" customWidth="1"/>
    <col min="4076" max="4076" width="2.08984375" style="198" customWidth="1"/>
    <col min="4077" max="4079" width="16.81640625" style="198" customWidth="1"/>
    <col min="4080" max="4080" width="2.08984375" style="198" customWidth="1"/>
    <col min="4081" max="4081" width="9.81640625" style="198" customWidth="1"/>
    <col min="4082" max="4082" width="14.81640625" style="198" bestFit="1" customWidth="1"/>
    <col min="4083" max="4084" width="12.81640625" style="198" customWidth="1"/>
    <col min="4085" max="4085" width="14.81640625" style="198" bestFit="1" customWidth="1"/>
    <col min="4086" max="4325" width="11.453125" style="198"/>
    <col min="4326" max="4330" width="2.81640625" style="198" customWidth="1"/>
    <col min="4331" max="4331" width="90.81640625" style="198" customWidth="1"/>
    <col min="4332" max="4332" width="2.08984375" style="198" customWidth="1"/>
    <col min="4333" max="4335" width="16.81640625" style="198" customWidth="1"/>
    <col min="4336" max="4336" width="2.08984375" style="198" customWidth="1"/>
    <col min="4337" max="4337" width="9.81640625" style="198" customWidth="1"/>
    <col min="4338" max="4338" width="14.81640625" style="198" bestFit="1" customWidth="1"/>
    <col min="4339" max="4340" width="12.81640625" style="198" customWidth="1"/>
    <col min="4341" max="4341" width="14.81640625" style="198" bestFit="1" customWidth="1"/>
    <col min="4342" max="4581" width="11.453125" style="198"/>
    <col min="4582" max="4586" width="2.81640625" style="198" customWidth="1"/>
    <col min="4587" max="4587" width="90.81640625" style="198" customWidth="1"/>
    <col min="4588" max="4588" width="2.08984375" style="198" customWidth="1"/>
    <col min="4589" max="4591" width="16.81640625" style="198" customWidth="1"/>
    <col min="4592" max="4592" width="2.08984375" style="198" customWidth="1"/>
    <col min="4593" max="4593" width="9.81640625" style="198" customWidth="1"/>
    <col min="4594" max="4594" width="14.81640625" style="198" bestFit="1" customWidth="1"/>
    <col min="4595" max="4596" width="12.81640625" style="198" customWidth="1"/>
    <col min="4597" max="4597" width="14.81640625" style="198" bestFit="1" customWidth="1"/>
    <col min="4598" max="4837" width="11.453125" style="198"/>
    <col min="4838" max="4842" width="2.81640625" style="198" customWidth="1"/>
    <col min="4843" max="4843" width="90.81640625" style="198" customWidth="1"/>
    <col min="4844" max="4844" width="2.08984375" style="198" customWidth="1"/>
    <col min="4845" max="4847" width="16.81640625" style="198" customWidth="1"/>
    <col min="4848" max="4848" width="2.08984375" style="198" customWidth="1"/>
    <col min="4849" max="4849" width="9.81640625" style="198" customWidth="1"/>
    <col min="4850" max="4850" width="14.81640625" style="198" bestFit="1" customWidth="1"/>
    <col min="4851" max="4852" width="12.81640625" style="198" customWidth="1"/>
    <col min="4853" max="4853" width="14.81640625" style="198" bestFit="1" customWidth="1"/>
    <col min="4854" max="5093" width="11.453125" style="198"/>
    <col min="5094" max="5098" width="2.81640625" style="198" customWidth="1"/>
    <col min="5099" max="5099" width="90.81640625" style="198" customWidth="1"/>
    <col min="5100" max="5100" width="2.08984375" style="198" customWidth="1"/>
    <col min="5101" max="5103" width="16.81640625" style="198" customWidth="1"/>
    <col min="5104" max="5104" width="2.08984375" style="198" customWidth="1"/>
    <col min="5105" max="5105" width="9.81640625" style="198" customWidth="1"/>
    <col min="5106" max="5106" width="14.81640625" style="198" bestFit="1" customWidth="1"/>
    <col min="5107" max="5108" width="12.81640625" style="198" customWidth="1"/>
    <col min="5109" max="5109" width="14.81640625" style="198" bestFit="1" customWidth="1"/>
    <col min="5110" max="5349" width="11.453125" style="198"/>
    <col min="5350" max="5354" width="2.81640625" style="198" customWidth="1"/>
    <col min="5355" max="5355" width="90.81640625" style="198" customWidth="1"/>
    <col min="5356" max="5356" width="2.08984375" style="198" customWidth="1"/>
    <col min="5357" max="5359" width="16.81640625" style="198" customWidth="1"/>
    <col min="5360" max="5360" width="2.08984375" style="198" customWidth="1"/>
    <col min="5361" max="5361" width="9.81640625" style="198" customWidth="1"/>
    <col min="5362" max="5362" width="14.81640625" style="198" bestFit="1" customWidth="1"/>
    <col min="5363" max="5364" width="12.81640625" style="198" customWidth="1"/>
    <col min="5365" max="5365" width="14.81640625" style="198" bestFit="1" customWidth="1"/>
    <col min="5366" max="5605" width="11.453125" style="198"/>
    <col min="5606" max="5610" width="2.81640625" style="198" customWidth="1"/>
    <col min="5611" max="5611" width="90.81640625" style="198" customWidth="1"/>
    <col min="5612" max="5612" width="2.08984375" style="198" customWidth="1"/>
    <col min="5613" max="5615" width="16.81640625" style="198" customWidth="1"/>
    <col min="5616" max="5616" width="2.08984375" style="198" customWidth="1"/>
    <col min="5617" max="5617" width="9.81640625" style="198" customWidth="1"/>
    <col min="5618" max="5618" width="14.81640625" style="198" bestFit="1" customWidth="1"/>
    <col min="5619" max="5620" width="12.81640625" style="198" customWidth="1"/>
    <col min="5621" max="5621" width="14.81640625" style="198" bestFit="1" customWidth="1"/>
    <col min="5622" max="5861" width="11.453125" style="198"/>
    <col min="5862" max="5866" width="2.81640625" style="198" customWidth="1"/>
    <col min="5867" max="5867" width="90.81640625" style="198" customWidth="1"/>
    <col min="5868" max="5868" width="2.08984375" style="198" customWidth="1"/>
    <col min="5869" max="5871" width="16.81640625" style="198" customWidth="1"/>
    <col min="5872" max="5872" width="2.08984375" style="198" customWidth="1"/>
    <col min="5873" max="5873" width="9.81640625" style="198" customWidth="1"/>
    <col min="5874" max="5874" width="14.81640625" style="198" bestFit="1" customWidth="1"/>
    <col min="5875" max="5876" width="12.81640625" style="198" customWidth="1"/>
    <col min="5877" max="5877" width="14.81640625" style="198" bestFit="1" customWidth="1"/>
    <col min="5878" max="6117" width="11.453125" style="198"/>
    <col min="6118" max="6122" width="2.81640625" style="198" customWidth="1"/>
    <col min="6123" max="6123" width="90.81640625" style="198" customWidth="1"/>
    <col min="6124" max="6124" width="2.08984375" style="198" customWidth="1"/>
    <col min="6125" max="6127" width="16.81640625" style="198" customWidth="1"/>
    <col min="6128" max="6128" width="2.08984375" style="198" customWidth="1"/>
    <col min="6129" max="6129" width="9.81640625" style="198" customWidth="1"/>
    <col min="6130" max="6130" width="14.81640625" style="198" bestFit="1" customWidth="1"/>
    <col min="6131" max="6132" width="12.81640625" style="198" customWidth="1"/>
    <col min="6133" max="6133" width="14.81640625" style="198" bestFit="1" customWidth="1"/>
    <col min="6134" max="6373" width="11.453125" style="198"/>
    <col min="6374" max="6378" width="2.81640625" style="198" customWidth="1"/>
    <col min="6379" max="6379" width="90.81640625" style="198" customWidth="1"/>
    <col min="6380" max="6380" width="2.08984375" style="198" customWidth="1"/>
    <col min="6381" max="6383" width="16.81640625" style="198" customWidth="1"/>
    <col min="6384" max="6384" width="2.08984375" style="198" customWidth="1"/>
    <col min="6385" max="6385" width="9.81640625" style="198" customWidth="1"/>
    <col min="6386" max="6386" width="14.81640625" style="198" bestFit="1" customWidth="1"/>
    <col min="6387" max="6388" width="12.81640625" style="198" customWidth="1"/>
    <col min="6389" max="6389" width="14.81640625" style="198" bestFit="1" customWidth="1"/>
    <col min="6390" max="6629" width="11.453125" style="198"/>
    <col min="6630" max="6634" width="2.81640625" style="198" customWidth="1"/>
    <col min="6635" max="6635" width="90.81640625" style="198" customWidth="1"/>
    <col min="6636" max="6636" width="2.08984375" style="198" customWidth="1"/>
    <col min="6637" max="6639" width="16.81640625" style="198" customWidth="1"/>
    <col min="6640" max="6640" width="2.08984375" style="198" customWidth="1"/>
    <col min="6641" max="6641" width="9.81640625" style="198" customWidth="1"/>
    <col min="6642" max="6642" width="14.81640625" style="198" bestFit="1" customWidth="1"/>
    <col min="6643" max="6644" width="12.81640625" style="198" customWidth="1"/>
    <col min="6645" max="6645" width="14.81640625" style="198" bestFit="1" customWidth="1"/>
    <col min="6646" max="6885" width="11.453125" style="198"/>
    <col min="6886" max="6890" width="2.81640625" style="198" customWidth="1"/>
    <col min="6891" max="6891" width="90.81640625" style="198" customWidth="1"/>
    <col min="6892" max="6892" width="2.08984375" style="198" customWidth="1"/>
    <col min="6893" max="6895" width="16.81640625" style="198" customWidth="1"/>
    <col min="6896" max="6896" width="2.08984375" style="198" customWidth="1"/>
    <col min="6897" max="6897" width="9.81640625" style="198" customWidth="1"/>
    <col min="6898" max="6898" width="14.81640625" style="198" bestFit="1" customWidth="1"/>
    <col min="6899" max="6900" width="12.81640625" style="198" customWidth="1"/>
    <col min="6901" max="6901" width="14.81640625" style="198" bestFit="1" customWidth="1"/>
    <col min="6902" max="7141" width="11.453125" style="198"/>
    <col min="7142" max="7146" width="2.81640625" style="198" customWidth="1"/>
    <col min="7147" max="7147" width="90.81640625" style="198" customWidth="1"/>
    <col min="7148" max="7148" width="2.08984375" style="198" customWidth="1"/>
    <col min="7149" max="7151" width="16.81640625" style="198" customWidth="1"/>
    <col min="7152" max="7152" width="2.08984375" style="198" customWidth="1"/>
    <col min="7153" max="7153" width="9.81640625" style="198" customWidth="1"/>
    <col min="7154" max="7154" width="14.81640625" style="198" bestFit="1" customWidth="1"/>
    <col min="7155" max="7156" width="12.81640625" style="198" customWidth="1"/>
    <col min="7157" max="7157" width="14.81640625" style="198" bestFit="1" customWidth="1"/>
    <col min="7158" max="7397" width="11.453125" style="198"/>
    <col min="7398" max="7402" width="2.81640625" style="198" customWidth="1"/>
    <col min="7403" max="7403" width="90.81640625" style="198" customWidth="1"/>
    <col min="7404" max="7404" width="2.08984375" style="198" customWidth="1"/>
    <col min="7405" max="7407" width="16.81640625" style="198" customWidth="1"/>
    <col min="7408" max="7408" width="2.08984375" style="198" customWidth="1"/>
    <col min="7409" max="7409" width="9.81640625" style="198" customWidth="1"/>
    <col min="7410" max="7410" width="14.81640625" style="198" bestFit="1" customWidth="1"/>
    <col min="7411" max="7412" width="12.81640625" style="198" customWidth="1"/>
    <col min="7413" max="7413" width="14.81640625" style="198" bestFit="1" customWidth="1"/>
    <col min="7414" max="7653" width="11.453125" style="198"/>
    <col min="7654" max="7658" width="2.81640625" style="198" customWidth="1"/>
    <col min="7659" max="7659" width="90.81640625" style="198" customWidth="1"/>
    <col min="7660" max="7660" width="2.08984375" style="198" customWidth="1"/>
    <col min="7661" max="7663" width="16.81640625" style="198" customWidth="1"/>
    <col min="7664" max="7664" width="2.08984375" style="198" customWidth="1"/>
    <col min="7665" max="7665" width="9.81640625" style="198" customWidth="1"/>
    <col min="7666" max="7666" width="14.81640625" style="198" bestFit="1" customWidth="1"/>
    <col min="7667" max="7668" width="12.81640625" style="198" customWidth="1"/>
    <col min="7669" max="7669" width="14.81640625" style="198" bestFit="1" customWidth="1"/>
    <col min="7670" max="7909" width="11.453125" style="198"/>
    <col min="7910" max="7914" width="2.81640625" style="198" customWidth="1"/>
    <col min="7915" max="7915" width="90.81640625" style="198" customWidth="1"/>
    <col min="7916" max="7916" width="2.08984375" style="198" customWidth="1"/>
    <col min="7917" max="7919" width="16.81640625" style="198" customWidth="1"/>
    <col min="7920" max="7920" width="2.08984375" style="198" customWidth="1"/>
    <col min="7921" max="7921" width="9.81640625" style="198" customWidth="1"/>
    <col min="7922" max="7922" width="14.81640625" style="198" bestFit="1" customWidth="1"/>
    <col min="7923" max="7924" width="12.81640625" style="198" customWidth="1"/>
    <col min="7925" max="7925" width="14.81640625" style="198" bestFit="1" customWidth="1"/>
    <col min="7926" max="8165" width="11.453125" style="198"/>
    <col min="8166" max="8170" width="2.81640625" style="198" customWidth="1"/>
    <col min="8171" max="8171" width="90.81640625" style="198" customWidth="1"/>
    <col min="8172" max="8172" width="2.08984375" style="198" customWidth="1"/>
    <col min="8173" max="8175" width="16.81640625" style="198" customWidth="1"/>
    <col min="8176" max="8176" width="2.08984375" style="198" customWidth="1"/>
    <col min="8177" max="8177" width="9.81640625" style="198" customWidth="1"/>
    <col min="8178" max="8178" width="14.81640625" style="198" bestFit="1" customWidth="1"/>
    <col min="8179" max="8180" width="12.81640625" style="198" customWidth="1"/>
    <col min="8181" max="8181" width="14.81640625" style="198" bestFit="1" customWidth="1"/>
    <col min="8182" max="8421" width="11.453125" style="198"/>
    <col min="8422" max="8426" width="2.81640625" style="198" customWidth="1"/>
    <col min="8427" max="8427" width="90.81640625" style="198" customWidth="1"/>
    <col min="8428" max="8428" width="2.08984375" style="198" customWidth="1"/>
    <col min="8429" max="8431" width="16.81640625" style="198" customWidth="1"/>
    <col min="8432" max="8432" width="2.08984375" style="198" customWidth="1"/>
    <col min="8433" max="8433" width="9.81640625" style="198" customWidth="1"/>
    <col min="8434" max="8434" width="14.81640625" style="198" bestFit="1" customWidth="1"/>
    <col min="8435" max="8436" width="12.81640625" style="198" customWidth="1"/>
    <col min="8437" max="8437" width="14.81640625" style="198" bestFit="1" customWidth="1"/>
    <col min="8438" max="8677" width="11.453125" style="198"/>
    <col min="8678" max="8682" width="2.81640625" style="198" customWidth="1"/>
    <col min="8683" max="8683" width="90.81640625" style="198" customWidth="1"/>
    <col min="8684" max="8684" width="2.08984375" style="198" customWidth="1"/>
    <col min="8685" max="8687" width="16.81640625" style="198" customWidth="1"/>
    <col min="8688" max="8688" width="2.08984375" style="198" customWidth="1"/>
    <col min="8689" max="8689" width="9.81640625" style="198" customWidth="1"/>
    <col min="8690" max="8690" width="14.81640625" style="198" bestFit="1" customWidth="1"/>
    <col min="8691" max="8692" width="12.81640625" style="198" customWidth="1"/>
    <col min="8693" max="8693" width="14.81640625" style="198" bestFit="1" customWidth="1"/>
    <col min="8694" max="8933" width="11.453125" style="198"/>
    <col min="8934" max="8938" width="2.81640625" style="198" customWidth="1"/>
    <col min="8939" max="8939" width="90.81640625" style="198" customWidth="1"/>
    <col min="8940" max="8940" width="2.08984375" style="198" customWidth="1"/>
    <col min="8941" max="8943" width="16.81640625" style="198" customWidth="1"/>
    <col min="8944" max="8944" width="2.08984375" style="198" customWidth="1"/>
    <col min="8945" max="8945" width="9.81640625" style="198" customWidth="1"/>
    <col min="8946" max="8946" width="14.81640625" style="198" bestFit="1" customWidth="1"/>
    <col min="8947" max="8948" width="12.81640625" style="198" customWidth="1"/>
    <col min="8949" max="8949" width="14.81640625" style="198" bestFit="1" customWidth="1"/>
    <col min="8950" max="9189" width="11.453125" style="198"/>
    <col min="9190" max="9194" width="2.81640625" style="198" customWidth="1"/>
    <col min="9195" max="9195" width="90.81640625" style="198" customWidth="1"/>
    <col min="9196" max="9196" width="2.08984375" style="198" customWidth="1"/>
    <col min="9197" max="9199" width="16.81640625" style="198" customWidth="1"/>
    <col min="9200" max="9200" width="2.08984375" style="198" customWidth="1"/>
    <col min="9201" max="9201" width="9.81640625" style="198" customWidth="1"/>
    <col min="9202" max="9202" width="14.81640625" style="198" bestFit="1" customWidth="1"/>
    <col min="9203" max="9204" width="12.81640625" style="198" customWidth="1"/>
    <col min="9205" max="9205" width="14.81640625" style="198" bestFit="1" customWidth="1"/>
    <col min="9206" max="9445" width="11.453125" style="198"/>
    <col min="9446" max="9450" width="2.81640625" style="198" customWidth="1"/>
    <col min="9451" max="9451" width="90.81640625" style="198" customWidth="1"/>
    <col min="9452" max="9452" width="2.08984375" style="198" customWidth="1"/>
    <col min="9453" max="9455" width="16.81640625" style="198" customWidth="1"/>
    <col min="9456" max="9456" width="2.08984375" style="198" customWidth="1"/>
    <col min="9457" max="9457" width="9.81640625" style="198" customWidth="1"/>
    <col min="9458" max="9458" width="14.81640625" style="198" bestFit="1" customWidth="1"/>
    <col min="9459" max="9460" width="12.81640625" style="198" customWidth="1"/>
    <col min="9461" max="9461" width="14.81640625" style="198" bestFit="1" customWidth="1"/>
    <col min="9462" max="9701" width="11.453125" style="198"/>
    <col min="9702" max="9706" width="2.81640625" style="198" customWidth="1"/>
    <col min="9707" max="9707" width="90.81640625" style="198" customWidth="1"/>
    <col min="9708" max="9708" width="2.08984375" style="198" customWidth="1"/>
    <col min="9709" max="9711" width="16.81640625" style="198" customWidth="1"/>
    <col min="9712" max="9712" width="2.08984375" style="198" customWidth="1"/>
    <col min="9713" max="9713" width="9.81640625" style="198" customWidth="1"/>
    <col min="9714" max="9714" width="14.81640625" style="198" bestFit="1" customWidth="1"/>
    <col min="9715" max="9716" width="12.81640625" style="198" customWidth="1"/>
    <col min="9717" max="9717" width="14.81640625" style="198" bestFit="1" customWidth="1"/>
    <col min="9718" max="9957" width="11.453125" style="198"/>
    <col min="9958" max="9962" width="2.81640625" style="198" customWidth="1"/>
    <col min="9963" max="9963" width="90.81640625" style="198" customWidth="1"/>
    <col min="9964" max="9964" width="2.08984375" style="198" customWidth="1"/>
    <col min="9965" max="9967" width="16.81640625" style="198" customWidth="1"/>
    <col min="9968" max="9968" width="2.08984375" style="198" customWidth="1"/>
    <col min="9969" max="9969" width="9.81640625" style="198" customWidth="1"/>
    <col min="9970" max="9970" width="14.81640625" style="198" bestFit="1" customWidth="1"/>
    <col min="9971" max="9972" width="12.81640625" style="198" customWidth="1"/>
    <col min="9973" max="9973" width="14.81640625" style="198" bestFit="1" customWidth="1"/>
    <col min="9974" max="10213" width="11.453125" style="198"/>
    <col min="10214" max="10218" width="2.81640625" style="198" customWidth="1"/>
    <col min="10219" max="10219" width="90.81640625" style="198" customWidth="1"/>
    <col min="10220" max="10220" width="2.08984375" style="198" customWidth="1"/>
    <col min="10221" max="10223" width="16.81640625" style="198" customWidth="1"/>
    <col min="10224" max="10224" width="2.08984375" style="198" customWidth="1"/>
    <col min="10225" max="10225" width="9.81640625" style="198" customWidth="1"/>
    <col min="10226" max="10226" width="14.81640625" style="198" bestFit="1" customWidth="1"/>
    <col min="10227" max="10228" width="12.81640625" style="198" customWidth="1"/>
    <col min="10229" max="10229" width="14.81640625" style="198" bestFit="1" customWidth="1"/>
    <col min="10230" max="10469" width="11.453125" style="198"/>
    <col min="10470" max="10474" width="2.81640625" style="198" customWidth="1"/>
    <col min="10475" max="10475" width="90.81640625" style="198" customWidth="1"/>
    <col min="10476" max="10476" width="2.08984375" style="198" customWidth="1"/>
    <col min="10477" max="10479" width="16.81640625" style="198" customWidth="1"/>
    <col min="10480" max="10480" width="2.08984375" style="198" customWidth="1"/>
    <col min="10481" max="10481" width="9.81640625" style="198" customWidth="1"/>
    <col min="10482" max="10482" width="14.81640625" style="198" bestFit="1" customWidth="1"/>
    <col min="10483" max="10484" width="12.81640625" style="198" customWidth="1"/>
    <col min="10485" max="10485" width="14.81640625" style="198" bestFit="1" customWidth="1"/>
    <col min="10486" max="10725" width="11.453125" style="198"/>
    <col min="10726" max="10730" width="2.81640625" style="198" customWidth="1"/>
    <col min="10731" max="10731" width="90.81640625" style="198" customWidth="1"/>
    <col min="10732" max="10732" width="2.08984375" style="198" customWidth="1"/>
    <col min="10733" max="10735" width="16.81640625" style="198" customWidth="1"/>
    <col min="10736" max="10736" width="2.08984375" style="198" customWidth="1"/>
    <col min="10737" max="10737" width="9.81640625" style="198" customWidth="1"/>
    <col min="10738" max="10738" width="14.81640625" style="198" bestFit="1" customWidth="1"/>
    <col min="10739" max="10740" width="12.81640625" style="198" customWidth="1"/>
    <col min="10741" max="10741" width="14.81640625" style="198" bestFit="1" customWidth="1"/>
    <col min="10742" max="10981" width="11.453125" style="198"/>
    <col min="10982" max="10986" width="2.81640625" style="198" customWidth="1"/>
    <col min="10987" max="10987" width="90.81640625" style="198" customWidth="1"/>
    <col min="10988" max="10988" width="2.08984375" style="198" customWidth="1"/>
    <col min="10989" max="10991" width="16.81640625" style="198" customWidth="1"/>
    <col min="10992" max="10992" width="2.08984375" style="198" customWidth="1"/>
    <col min="10993" max="10993" width="9.81640625" style="198" customWidth="1"/>
    <col min="10994" max="10994" width="14.81640625" style="198" bestFit="1" customWidth="1"/>
    <col min="10995" max="10996" width="12.81640625" style="198" customWidth="1"/>
    <col min="10997" max="10997" width="14.81640625" style="198" bestFit="1" customWidth="1"/>
    <col min="10998" max="11237" width="11.453125" style="198"/>
    <col min="11238" max="11242" width="2.81640625" style="198" customWidth="1"/>
    <col min="11243" max="11243" width="90.81640625" style="198" customWidth="1"/>
    <col min="11244" max="11244" width="2.08984375" style="198" customWidth="1"/>
    <col min="11245" max="11247" width="16.81640625" style="198" customWidth="1"/>
    <col min="11248" max="11248" width="2.08984375" style="198" customWidth="1"/>
    <col min="11249" max="11249" width="9.81640625" style="198" customWidth="1"/>
    <col min="11250" max="11250" width="14.81640625" style="198" bestFit="1" customWidth="1"/>
    <col min="11251" max="11252" width="12.81640625" style="198" customWidth="1"/>
    <col min="11253" max="11253" width="14.81640625" style="198" bestFit="1" customWidth="1"/>
    <col min="11254" max="11493" width="11.453125" style="198"/>
    <col min="11494" max="11498" width="2.81640625" style="198" customWidth="1"/>
    <col min="11499" max="11499" width="90.81640625" style="198" customWidth="1"/>
    <col min="11500" max="11500" width="2.08984375" style="198" customWidth="1"/>
    <col min="11501" max="11503" width="16.81640625" style="198" customWidth="1"/>
    <col min="11504" max="11504" width="2.08984375" style="198" customWidth="1"/>
    <col min="11505" max="11505" width="9.81640625" style="198" customWidth="1"/>
    <col min="11506" max="11506" width="14.81640625" style="198" bestFit="1" customWidth="1"/>
    <col min="11507" max="11508" width="12.81640625" style="198" customWidth="1"/>
    <col min="11509" max="11509" width="14.81640625" style="198" bestFit="1" customWidth="1"/>
    <col min="11510" max="11749" width="11.453125" style="198"/>
    <col min="11750" max="11754" width="2.81640625" style="198" customWidth="1"/>
    <col min="11755" max="11755" width="90.81640625" style="198" customWidth="1"/>
    <col min="11756" max="11756" width="2.08984375" style="198" customWidth="1"/>
    <col min="11757" max="11759" width="16.81640625" style="198" customWidth="1"/>
    <col min="11760" max="11760" width="2.08984375" style="198" customWidth="1"/>
    <col min="11761" max="11761" width="9.81640625" style="198" customWidth="1"/>
    <col min="11762" max="11762" width="14.81640625" style="198" bestFit="1" customWidth="1"/>
    <col min="11763" max="11764" width="12.81640625" style="198" customWidth="1"/>
    <col min="11765" max="11765" width="14.81640625" style="198" bestFit="1" customWidth="1"/>
    <col min="11766" max="12005" width="11.453125" style="198"/>
    <col min="12006" max="12010" width="2.81640625" style="198" customWidth="1"/>
    <col min="12011" max="12011" width="90.81640625" style="198" customWidth="1"/>
    <col min="12012" max="12012" width="2.08984375" style="198" customWidth="1"/>
    <col min="12013" max="12015" width="16.81640625" style="198" customWidth="1"/>
    <col min="12016" max="12016" width="2.08984375" style="198" customWidth="1"/>
    <col min="12017" max="12017" width="9.81640625" style="198" customWidth="1"/>
    <col min="12018" max="12018" width="14.81640625" style="198" bestFit="1" customWidth="1"/>
    <col min="12019" max="12020" width="12.81640625" style="198" customWidth="1"/>
    <col min="12021" max="12021" width="14.81640625" style="198" bestFit="1" customWidth="1"/>
    <col min="12022" max="12261" width="11.453125" style="198"/>
    <col min="12262" max="12266" width="2.81640625" style="198" customWidth="1"/>
    <col min="12267" max="12267" width="90.81640625" style="198" customWidth="1"/>
    <col min="12268" max="12268" width="2.08984375" style="198" customWidth="1"/>
    <col min="12269" max="12271" width="16.81640625" style="198" customWidth="1"/>
    <col min="12272" max="12272" width="2.08984375" style="198" customWidth="1"/>
    <col min="12273" max="12273" width="9.81640625" style="198" customWidth="1"/>
    <col min="12274" max="12274" width="14.81640625" style="198" bestFit="1" customWidth="1"/>
    <col min="12275" max="12276" width="12.81640625" style="198" customWidth="1"/>
    <col min="12277" max="12277" width="14.81640625" style="198" bestFit="1" customWidth="1"/>
    <col min="12278" max="12517" width="11.453125" style="198"/>
    <col min="12518" max="12522" width="2.81640625" style="198" customWidth="1"/>
    <col min="12523" max="12523" width="90.81640625" style="198" customWidth="1"/>
    <col min="12524" max="12524" width="2.08984375" style="198" customWidth="1"/>
    <col min="12525" max="12527" width="16.81640625" style="198" customWidth="1"/>
    <col min="12528" max="12528" width="2.08984375" style="198" customWidth="1"/>
    <col min="12529" max="12529" width="9.81640625" style="198" customWidth="1"/>
    <col min="12530" max="12530" width="14.81640625" style="198" bestFit="1" customWidth="1"/>
    <col min="12531" max="12532" width="12.81640625" style="198" customWidth="1"/>
    <col min="12533" max="12533" width="14.81640625" style="198" bestFit="1" customWidth="1"/>
    <col min="12534" max="12773" width="11.453125" style="198"/>
    <col min="12774" max="12778" width="2.81640625" style="198" customWidth="1"/>
    <col min="12779" max="12779" width="90.81640625" style="198" customWidth="1"/>
    <col min="12780" max="12780" width="2.08984375" style="198" customWidth="1"/>
    <col min="12781" max="12783" width="16.81640625" style="198" customWidth="1"/>
    <col min="12784" max="12784" width="2.08984375" style="198" customWidth="1"/>
    <col min="12785" max="12785" width="9.81640625" style="198" customWidth="1"/>
    <col min="12786" max="12786" width="14.81640625" style="198" bestFit="1" customWidth="1"/>
    <col min="12787" max="12788" width="12.81640625" style="198" customWidth="1"/>
    <col min="12789" max="12789" width="14.81640625" style="198" bestFit="1" customWidth="1"/>
    <col min="12790" max="13029" width="11.453125" style="198"/>
    <col min="13030" max="13034" width="2.81640625" style="198" customWidth="1"/>
    <col min="13035" max="13035" width="90.81640625" style="198" customWidth="1"/>
    <col min="13036" max="13036" width="2.08984375" style="198" customWidth="1"/>
    <col min="13037" max="13039" width="16.81640625" style="198" customWidth="1"/>
    <col min="13040" max="13040" width="2.08984375" style="198" customWidth="1"/>
    <col min="13041" max="13041" width="9.81640625" style="198" customWidth="1"/>
    <col min="13042" max="13042" width="14.81640625" style="198" bestFit="1" customWidth="1"/>
    <col min="13043" max="13044" width="12.81640625" style="198" customWidth="1"/>
    <col min="13045" max="13045" width="14.81640625" style="198" bestFit="1" customWidth="1"/>
    <col min="13046" max="13285" width="11.453125" style="198"/>
    <col min="13286" max="13290" width="2.81640625" style="198" customWidth="1"/>
    <col min="13291" max="13291" width="90.81640625" style="198" customWidth="1"/>
    <col min="13292" max="13292" width="2.08984375" style="198" customWidth="1"/>
    <col min="13293" max="13295" width="16.81640625" style="198" customWidth="1"/>
    <col min="13296" max="13296" width="2.08984375" style="198" customWidth="1"/>
    <col min="13297" max="13297" width="9.81640625" style="198" customWidth="1"/>
    <col min="13298" max="13298" width="14.81640625" style="198" bestFit="1" customWidth="1"/>
    <col min="13299" max="13300" width="12.81640625" style="198" customWidth="1"/>
    <col min="13301" max="13301" width="14.81640625" style="198" bestFit="1" customWidth="1"/>
    <col min="13302" max="13541" width="11.453125" style="198"/>
    <col min="13542" max="13546" width="2.81640625" style="198" customWidth="1"/>
    <col min="13547" max="13547" width="90.81640625" style="198" customWidth="1"/>
    <col min="13548" max="13548" width="2.08984375" style="198" customWidth="1"/>
    <col min="13549" max="13551" width="16.81640625" style="198" customWidth="1"/>
    <col min="13552" max="13552" width="2.08984375" style="198" customWidth="1"/>
    <col min="13553" max="13553" width="9.81640625" style="198" customWidth="1"/>
    <col min="13554" max="13554" width="14.81640625" style="198" bestFit="1" customWidth="1"/>
    <col min="13555" max="13556" width="12.81640625" style="198" customWidth="1"/>
    <col min="13557" max="13557" width="14.81640625" style="198" bestFit="1" customWidth="1"/>
    <col min="13558" max="13797" width="11.453125" style="198"/>
    <col min="13798" max="13802" width="2.81640625" style="198" customWidth="1"/>
    <col min="13803" max="13803" width="90.81640625" style="198" customWidth="1"/>
    <col min="13804" max="13804" width="2.08984375" style="198" customWidth="1"/>
    <col min="13805" max="13807" width="16.81640625" style="198" customWidth="1"/>
    <col min="13808" max="13808" width="2.08984375" style="198" customWidth="1"/>
    <col min="13809" max="13809" width="9.81640625" style="198" customWidth="1"/>
    <col min="13810" max="13810" width="14.81640625" style="198" bestFit="1" customWidth="1"/>
    <col min="13811" max="13812" width="12.81640625" style="198" customWidth="1"/>
    <col min="13813" max="13813" width="14.81640625" style="198" bestFit="1" customWidth="1"/>
    <col min="13814" max="14053" width="11.453125" style="198"/>
    <col min="14054" max="14058" width="2.81640625" style="198" customWidth="1"/>
    <col min="14059" max="14059" width="90.81640625" style="198" customWidth="1"/>
    <col min="14060" max="14060" width="2.08984375" style="198" customWidth="1"/>
    <col min="14061" max="14063" width="16.81640625" style="198" customWidth="1"/>
    <col min="14064" max="14064" width="2.08984375" style="198" customWidth="1"/>
    <col min="14065" max="14065" width="9.81640625" style="198" customWidth="1"/>
    <col min="14066" max="14066" width="14.81640625" style="198" bestFit="1" customWidth="1"/>
    <col min="14067" max="14068" width="12.81640625" style="198" customWidth="1"/>
    <col min="14069" max="14069" width="14.81640625" style="198" bestFit="1" customWidth="1"/>
    <col min="14070" max="14309" width="11.453125" style="198"/>
    <col min="14310" max="14314" width="2.81640625" style="198" customWidth="1"/>
    <col min="14315" max="14315" width="90.81640625" style="198" customWidth="1"/>
    <col min="14316" max="14316" width="2.08984375" style="198" customWidth="1"/>
    <col min="14317" max="14319" width="16.81640625" style="198" customWidth="1"/>
    <col min="14320" max="14320" width="2.08984375" style="198" customWidth="1"/>
    <col min="14321" max="14321" width="9.81640625" style="198" customWidth="1"/>
    <col min="14322" max="14322" width="14.81640625" style="198" bestFit="1" customWidth="1"/>
    <col min="14323" max="14324" width="12.81640625" style="198" customWidth="1"/>
    <col min="14325" max="14325" width="14.81640625" style="198" bestFit="1" customWidth="1"/>
    <col min="14326" max="14565" width="11.453125" style="198"/>
    <col min="14566" max="14570" width="2.81640625" style="198" customWidth="1"/>
    <col min="14571" max="14571" width="90.81640625" style="198" customWidth="1"/>
    <col min="14572" max="14572" width="2.08984375" style="198" customWidth="1"/>
    <col min="14573" max="14575" width="16.81640625" style="198" customWidth="1"/>
    <col min="14576" max="14576" width="2.08984375" style="198" customWidth="1"/>
    <col min="14577" max="14577" width="9.81640625" style="198" customWidth="1"/>
    <col min="14578" max="14578" width="14.81640625" style="198" bestFit="1" customWidth="1"/>
    <col min="14579" max="14580" width="12.81640625" style="198" customWidth="1"/>
    <col min="14581" max="14581" width="14.81640625" style="198" bestFit="1" customWidth="1"/>
    <col min="14582" max="14821" width="11.453125" style="198"/>
    <col min="14822" max="14826" width="2.81640625" style="198" customWidth="1"/>
    <col min="14827" max="14827" width="90.81640625" style="198" customWidth="1"/>
    <col min="14828" max="14828" width="2.08984375" style="198" customWidth="1"/>
    <col min="14829" max="14831" width="16.81640625" style="198" customWidth="1"/>
    <col min="14832" max="14832" width="2.08984375" style="198" customWidth="1"/>
    <col min="14833" max="14833" width="9.81640625" style="198" customWidth="1"/>
    <col min="14834" max="14834" width="14.81640625" style="198" bestFit="1" customWidth="1"/>
    <col min="14835" max="14836" width="12.81640625" style="198" customWidth="1"/>
    <col min="14837" max="14837" width="14.81640625" style="198" bestFit="1" customWidth="1"/>
    <col min="14838" max="15077" width="11.453125" style="198"/>
    <col min="15078" max="15082" width="2.81640625" style="198" customWidth="1"/>
    <col min="15083" max="15083" width="90.81640625" style="198" customWidth="1"/>
    <col min="15084" max="15084" width="2.08984375" style="198" customWidth="1"/>
    <col min="15085" max="15087" width="16.81640625" style="198" customWidth="1"/>
    <col min="15088" max="15088" width="2.08984375" style="198" customWidth="1"/>
    <col min="15089" max="15089" width="9.81640625" style="198" customWidth="1"/>
    <col min="15090" max="15090" width="14.81640625" style="198" bestFit="1" customWidth="1"/>
    <col min="15091" max="15092" width="12.81640625" style="198" customWidth="1"/>
    <col min="15093" max="15093" width="14.81640625" style="198" bestFit="1" customWidth="1"/>
    <col min="15094" max="15333" width="11.453125" style="198"/>
    <col min="15334" max="15338" width="2.81640625" style="198" customWidth="1"/>
    <col min="15339" max="15339" width="90.81640625" style="198" customWidth="1"/>
    <col min="15340" max="15340" width="2.08984375" style="198" customWidth="1"/>
    <col min="15341" max="15343" width="16.81640625" style="198" customWidth="1"/>
    <col min="15344" max="15344" width="2.08984375" style="198" customWidth="1"/>
    <col min="15345" max="15345" width="9.81640625" style="198" customWidth="1"/>
    <col min="15346" max="15346" width="14.81640625" style="198" bestFit="1" customWidth="1"/>
    <col min="15347" max="15348" width="12.81640625" style="198" customWidth="1"/>
    <col min="15349" max="15349" width="14.81640625" style="198" bestFit="1" customWidth="1"/>
    <col min="15350" max="15589" width="11.453125" style="198"/>
    <col min="15590" max="15594" width="2.81640625" style="198" customWidth="1"/>
    <col min="15595" max="15595" width="90.81640625" style="198" customWidth="1"/>
    <col min="15596" max="15596" width="2.08984375" style="198" customWidth="1"/>
    <col min="15597" max="15599" width="16.81640625" style="198" customWidth="1"/>
    <col min="15600" max="15600" width="2.08984375" style="198" customWidth="1"/>
    <col min="15601" max="15601" width="9.81640625" style="198" customWidth="1"/>
    <col min="15602" max="15602" width="14.81640625" style="198" bestFit="1" customWidth="1"/>
    <col min="15603" max="15604" width="12.81640625" style="198" customWidth="1"/>
    <col min="15605" max="15605" width="14.81640625" style="198" bestFit="1" customWidth="1"/>
    <col min="15606" max="15845" width="11.453125" style="198"/>
    <col min="15846" max="15850" width="2.81640625" style="198" customWidth="1"/>
    <col min="15851" max="15851" width="90.81640625" style="198" customWidth="1"/>
    <col min="15852" max="15852" width="2.08984375" style="198" customWidth="1"/>
    <col min="15853" max="15855" width="16.81640625" style="198" customWidth="1"/>
    <col min="15856" max="15856" width="2.08984375" style="198" customWidth="1"/>
    <col min="15857" max="15857" width="9.81640625" style="198" customWidth="1"/>
    <col min="15858" max="15858" width="14.81640625" style="198" bestFit="1" customWidth="1"/>
    <col min="15859" max="15860" width="12.81640625" style="198" customWidth="1"/>
    <col min="15861" max="15861" width="14.81640625" style="198" bestFit="1" customWidth="1"/>
    <col min="15862" max="16101" width="11.453125" style="198"/>
    <col min="16102" max="16106" width="2.81640625" style="198" customWidth="1"/>
    <col min="16107" max="16107" width="90.81640625" style="198" customWidth="1"/>
    <col min="16108" max="16108" width="2.08984375" style="198" customWidth="1"/>
    <col min="16109" max="16111" width="16.81640625" style="198" customWidth="1"/>
    <col min="16112" max="16112" width="2.08984375" style="198" customWidth="1"/>
    <col min="16113" max="16113" width="9.81640625" style="198" customWidth="1"/>
    <col min="16114" max="16114" width="14.81640625" style="198" bestFit="1" customWidth="1"/>
    <col min="16115" max="16116" width="12.81640625" style="198" customWidth="1"/>
    <col min="16117" max="16117" width="14.81640625" style="198" bestFit="1" customWidth="1"/>
    <col min="16118" max="16384" width="11.453125" style="198"/>
  </cols>
  <sheetData>
    <row r="1" spans="1:34" ht="41.25" customHeight="1">
      <c r="A1" s="205"/>
      <c r="B1" s="205" t="s">
        <v>29</v>
      </c>
      <c r="C1" s="24">
        <v>42248</v>
      </c>
      <c r="D1" s="24">
        <v>42339</v>
      </c>
      <c r="E1" s="24">
        <v>42430</v>
      </c>
      <c r="F1" s="24">
        <v>42522</v>
      </c>
      <c r="G1" s="24">
        <v>42614</v>
      </c>
      <c r="H1" s="24">
        <v>42705</v>
      </c>
      <c r="I1" s="24">
        <v>42795</v>
      </c>
      <c r="J1" s="24">
        <v>42887</v>
      </c>
      <c r="K1" s="24">
        <v>42979</v>
      </c>
      <c r="L1" s="24">
        <v>43070</v>
      </c>
      <c r="M1" s="24">
        <v>43160</v>
      </c>
      <c r="N1" s="24">
        <v>43252</v>
      </c>
      <c r="O1" s="24">
        <v>43344</v>
      </c>
      <c r="P1" s="24">
        <v>43435</v>
      </c>
      <c r="Q1" s="24">
        <v>43525</v>
      </c>
      <c r="R1" s="24">
        <v>43617</v>
      </c>
      <c r="S1" s="24">
        <v>43709</v>
      </c>
      <c r="T1" s="24">
        <v>43800</v>
      </c>
      <c r="U1" s="24">
        <v>43891</v>
      </c>
      <c r="V1" s="24">
        <v>43983</v>
      </c>
      <c r="W1" s="24">
        <v>44075</v>
      </c>
      <c r="X1" s="24">
        <v>44166</v>
      </c>
      <c r="Y1" s="24">
        <v>44286</v>
      </c>
      <c r="Z1" s="24">
        <v>44348</v>
      </c>
      <c r="AA1" s="24">
        <v>44440</v>
      </c>
      <c r="AB1" s="24">
        <v>44531</v>
      </c>
      <c r="AC1" s="24">
        <v>44621</v>
      </c>
      <c r="AD1" s="24">
        <v>44713</v>
      </c>
      <c r="AE1" s="24">
        <v>44805</v>
      </c>
      <c r="AF1" s="24">
        <v>44896</v>
      </c>
      <c r="AG1" s="24">
        <v>44986</v>
      </c>
      <c r="AH1" s="24">
        <v>45078</v>
      </c>
    </row>
    <row r="2" spans="1:34" ht="3" customHeight="1">
      <c r="A2" s="205"/>
      <c r="B2" s="205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07"/>
      <c r="Y2" s="211"/>
      <c r="Z2" s="211"/>
      <c r="AA2" s="211"/>
      <c r="AC2" s="211"/>
      <c r="AD2" s="211"/>
      <c r="AE2" s="211"/>
      <c r="AF2" s="211"/>
      <c r="AG2" s="211"/>
      <c r="AH2" s="211"/>
    </row>
    <row r="3" spans="1:34">
      <c r="A3" s="205" t="s">
        <v>221</v>
      </c>
      <c r="B3" s="205" t="s">
        <v>893</v>
      </c>
      <c r="C3" s="53">
        <v>2161328398</v>
      </c>
      <c r="D3" s="53">
        <v>2221161855</v>
      </c>
      <c r="E3" s="53">
        <v>2226092488</v>
      </c>
      <c r="F3" s="53">
        <v>2234727610</v>
      </c>
      <c r="G3" s="53">
        <v>2323135440</v>
      </c>
      <c r="H3" s="53">
        <v>2394634319</v>
      </c>
      <c r="I3" s="53">
        <v>2448481312</v>
      </c>
      <c r="J3" s="53">
        <v>2521549150</v>
      </c>
      <c r="K3" s="53">
        <v>2536094199</v>
      </c>
      <c r="L3" s="53">
        <v>2528897282</v>
      </c>
      <c r="M3" s="53">
        <v>2542555794</v>
      </c>
      <c r="N3" s="53">
        <v>2580128897</v>
      </c>
      <c r="O3" s="53">
        <v>2547839509</v>
      </c>
      <c r="P3" s="53">
        <v>2560715225</v>
      </c>
      <c r="Q3" s="53">
        <v>2556578551</v>
      </c>
      <c r="R3" s="53">
        <v>2612237138</v>
      </c>
      <c r="S3" s="53">
        <v>2672245994</v>
      </c>
      <c r="T3" s="53">
        <v>2678432542</v>
      </c>
      <c r="U3" s="53">
        <v>2707220924</v>
      </c>
      <c r="V3" s="53">
        <v>2690206577</v>
      </c>
      <c r="W3" s="53" t="e">
        <v>#N/A</v>
      </c>
      <c r="X3" s="53">
        <v>2694287811</v>
      </c>
      <c r="Y3" s="53">
        <v>2737343455</v>
      </c>
      <c r="Z3" s="53">
        <v>2733064292</v>
      </c>
      <c r="AA3" s="53">
        <v>2869587069</v>
      </c>
      <c r="AB3" s="53">
        <v>2952664107</v>
      </c>
      <c r="AC3" s="53">
        <v>2992155693</v>
      </c>
      <c r="AD3" s="53">
        <v>3176889050</v>
      </c>
      <c r="AE3" s="53">
        <v>3282881880</v>
      </c>
      <c r="AF3" s="53">
        <v>3301873988</v>
      </c>
      <c r="AG3" s="53">
        <v>3358521074</v>
      </c>
      <c r="AH3" s="53">
        <v>3492453689</v>
      </c>
    </row>
    <row r="4" spans="1:34">
      <c r="A4" s="205" t="s">
        <v>222</v>
      </c>
      <c r="B4" s="205" t="s">
        <v>894</v>
      </c>
      <c r="C4" s="207">
        <v>1864574173</v>
      </c>
      <c r="D4" s="207">
        <v>1933375624</v>
      </c>
      <c r="E4" s="207">
        <v>1935678454</v>
      </c>
      <c r="F4" s="207">
        <v>1941728912</v>
      </c>
      <c r="G4" s="207">
        <v>1989280290</v>
      </c>
      <c r="H4" s="207">
        <v>2045262707</v>
      </c>
      <c r="I4" s="207">
        <v>2081951855</v>
      </c>
      <c r="J4" s="207">
        <v>2131920795</v>
      </c>
      <c r="K4" s="207">
        <v>2149998708</v>
      </c>
      <c r="L4" s="207">
        <v>2170728143</v>
      </c>
      <c r="M4" s="207">
        <v>2188340878</v>
      </c>
      <c r="N4" s="207">
        <v>2217493828</v>
      </c>
      <c r="O4" s="207">
        <v>2235810900</v>
      </c>
      <c r="P4" s="207">
        <v>2247604372</v>
      </c>
      <c r="Q4" s="207">
        <v>2261934526</v>
      </c>
      <c r="R4" s="207">
        <v>2294172867</v>
      </c>
      <c r="S4" s="207">
        <v>2369936864</v>
      </c>
      <c r="T4" s="207">
        <v>2376370011</v>
      </c>
      <c r="U4" s="207">
        <v>2393334951</v>
      </c>
      <c r="V4" s="207">
        <v>2381701672</v>
      </c>
      <c r="W4" s="207" t="e">
        <v>#N/A</v>
      </c>
      <c r="X4" s="207">
        <v>2368685228</v>
      </c>
      <c r="Y4" s="207">
        <v>2409670087</v>
      </c>
      <c r="Z4" s="207">
        <v>2397080261</v>
      </c>
      <c r="AA4" s="207">
        <v>2509871252</v>
      </c>
      <c r="AB4" s="207">
        <v>2555999727</v>
      </c>
      <c r="AC4" s="207">
        <v>2585052314</v>
      </c>
      <c r="AD4" s="207">
        <v>2744255367</v>
      </c>
      <c r="AE4" s="207">
        <v>2812977172</v>
      </c>
      <c r="AF4" s="207">
        <v>2830721104</v>
      </c>
      <c r="AG4" s="207">
        <v>2878775482</v>
      </c>
      <c r="AH4" s="207">
        <v>3014135144</v>
      </c>
    </row>
    <row r="5" spans="1:34">
      <c r="A5" s="199" t="s">
        <v>223</v>
      </c>
      <c r="B5" s="199" t="s">
        <v>895</v>
      </c>
      <c r="C5" s="212">
        <v>10432088</v>
      </c>
      <c r="D5" s="212">
        <v>4181101</v>
      </c>
      <c r="E5" s="212">
        <v>4494542</v>
      </c>
      <c r="F5" s="212">
        <v>5250669</v>
      </c>
      <c r="G5" s="212">
        <v>3635250</v>
      </c>
      <c r="H5" s="212">
        <v>6534704</v>
      </c>
      <c r="I5" s="212">
        <v>6714668</v>
      </c>
      <c r="J5" s="212">
        <v>7030843</v>
      </c>
      <c r="K5" s="212">
        <v>5200636</v>
      </c>
      <c r="L5" s="212">
        <v>5783959</v>
      </c>
      <c r="M5" s="212">
        <v>5945088</v>
      </c>
      <c r="N5" s="212">
        <v>7005973</v>
      </c>
      <c r="O5" s="212">
        <v>11148456</v>
      </c>
      <c r="P5" s="212">
        <v>5215582</v>
      </c>
      <c r="Q5" s="212">
        <v>5577076</v>
      </c>
      <c r="R5" s="212">
        <v>13626640</v>
      </c>
      <c r="S5" s="212">
        <v>23834638</v>
      </c>
      <c r="T5" s="212">
        <v>18261533</v>
      </c>
      <c r="U5" s="212">
        <v>30568043</v>
      </c>
      <c r="V5" s="212">
        <v>5469022</v>
      </c>
      <c r="W5" s="212" t="e">
        <v>#N/A</v>
      </c>
      <c r="X5" s="212">
        <v>4818641</v>
      </c>
      <c r="Y5" s="212">
        <v>8286526</v>
      </c>
      <c r="Z5" s="212">
        <v>6456753</v>
      </c>
      <c r="AA5" s="212">
        <v>4647754</v>
      </c>
      <c r="AB5" s="212">
        <v>7359977</v>
      </c>
      <c r="AC5" s="212">
        <v>5426550</v>
      </c>
      <c r="AD5" s="212">
        <v>5237668</v>
      </c>
      <c r="AE5" s="212">
        <v>2834546</v>
      </c>
      <c r="AF5" s="212">
        <v>4261479</v>
      </c>
      <c r="AG5" s="212">
        <v>4069584</v>
      </c>
      <c r="AH5" s="212">
        <v>2767918</v>
      </c>
    </row>
    <row r="6" spans="1:34">
      <c r="A6" s="199" t="s">
        <v>224</v>
      </c>
      <c r="B6" s="199" t="s">
        <v>896</v>
      </c>
      <c r="C6" s="212">
        <v>136115830</v>
      </c>
      <c r="D6" s="212">
        <v>139208380</v>
      </c>
      <c r="E6" s="212">
        <v>169768637</v>
      </c>
      <c r="F6" s="212">
        <v>155466713</v>
      </c>
      <c r="G6" s="212">
        <v>188657666</v>
      </c>
      <c r="H6" s="212">
        <v>149093124</v>
      </c>
      <c r="I6" s="212">
        <v>167258996</v>
      </c>
      <c r="J6" s="212">
        <v>165025879</v>
      </c>
      <c r="K6" s="212">
        <v>165055702</v>
      </c>
      <c r="L6" s="212">
        <v>155595519</v>
      </c>
      <c r="M6" s="212">
        <v>225252125</v>
      </c>
      <c r="N6" s="212">
        <v>237739004</v>
      </c>
      <c r="O6" s="212">
        <v>243735518</v>
      </c>
      <c r="P6" s="212">
        <v>221425001</v>
      </c>
      <c r="Q6" s="212">
        <v>233060708</v>
      </c>
      <c r="R6" s="212">
        <v>247227251</v>
      </c>
      <c r="S6" s="212">
        <v>282939114</v>
      </c>
      <c r="T6" s="212">
        <v>311688974</v>
      </c>
      <c r="U6" s="212">
        <v>332165070</v>
      </c>
      <c r="V6" s="212">
        <v>334220561</v>
      </c>
      <c r="W6" s="212" t="e">
        <v>#N/A</v>
      </c>
      <c r="X6" s="212">
        <v>353973979</v>
      </c>
      <c r="Y6" s="212">
        <v>389167524</v>
      </c>
      <c r="Z6" s="212">
        <v>385492474</v>
      </c>
      <c r="AA6" s="212">
        <v>419912480</v>
      </c>
      <c r="AB6" s="212">
        <v>460859776</v>
      </c>
      <c r="AC6" s="212">
        <v>484712404</v>
      </c>
      <c r="AD6" s="212">
        <v>572480445</v>
      </c>
      <c r="AE6" s="212">
        <v>572763553</v>
      </c>
      <c r="AF6" s="212">
        <v>548077815</v>
      </c>
      <c r="AG6" s="212">
        <v>559322040</v>
      </c>
      <c r="AH6" s="212">
        <v>577870849</v>
      </c>
    </row>
    <row r="7" spans="1:34">
      <c r="A7" s="199" t="s">
        <v>225</v>
      </c>
      <c r="B7" s="199" t="s">
        <v>897</v>
      </c>
      <c r="C7" s="212">
        <v>1375496433</v>
      </c>
      <c r="D7" s="212">
        <v>1413595458</v>
      </c>
      <c r="E7" s="212">
        <v>1380826271</v>
      </c>
      <c r="F7" s="212">
        <v>1386398685</v>
      </c>
      <c r="G7" s="212">
        <v>1378116134</v>
      </c>
      <c r="H7" s="212">
        <v>1451064006</v>
      </c>
      <c r="I7" s="212">
        <v>1439343513</v>
      </c>
      <c r="J7" s="212">
        <v>1469924715</v>
      </c>
      <c r="K7" s="212">
        <v>1474395119</v>
      </c>
      <c r="L7" s="212">
        <v>1502166341</v>
      </c>
      <c r="M7" s="212">
        <v>1444972286</v>
      </c>
      <c r="N7" s="212">
        <v>1452147901</v>
      </c>
      <c r="O7" s="212">
        <v>1458120774</v>
      </c>
      <c r="P7" s="212">
        <v>1504248354</v>
      </c>
      <c r="Q7" s="212">
        <v>1490150366</v>
      </c>
      <c r="R7" s="212">
        <v>1489191315</v>
      </c>
      <c r="S7" s="212">
        <v>1511128425</v>
      </c>
      <c r="T7" s="212">
        <v>1482884561</v>
      </c>
      <c r="U7" s="212">
        <v>1488328457</v>
      </c>
      <c r="V7" s="212">
        <v>1474133526</v>
      </c>
      <c r="W7" s="212" t="e">
        <v>#N/A</v>
      </c>
      <c r="X7" s="212">
        <v>1407716125</v>
      </c>
      <c r="Y7" s="212">
        <v>1390229824</v>
      </c>
      <c r="Z7" s="212">
        <v>1372282209</v>
      </c>
      <c r="AA7" s="212">
        <v>1419396381</v>
      </c>
      <c r="AB7" s="212">
        <v>1379084635</v>
      </c>
      <c r="AC7" s="212">
        <v>1398049478</v>
      </c>
      <c r="AD7" s="212">
        <v>1418341460</v>
      </c>
      <c r="AE7" s="212">
        <v>1459837373</v>
      </c>
      <c r="AF7" s="212">
        <v>1476710600</v>
      </c>
      <c r="AG7" s="212">
        <v>1516053350</v>
      </c>
      <c r="AH7" s="212">
        <v>1614543582</v>
      </c>
    </row>
    <row r="8" spans="1:34">
      <c r="A8" s="205" t="s">
        <v>226</v>
      </c>
      <c r="B8" s="205" t="s">
        <v>898</v>
      </c>
      <c r="C8" s="212">
        <v>9183851</v>
      </c>
      <c r="D8" s="212">
        <v>9373036</v>
      </c>
      <c r="E8" s="212">
        <v>9742949</v>
      </c>
      <c r="F8" s="212">
        <v>9840530</v>
      </c>
      <c r="G8" s="212">
        <v>10022871</v>
      </c>
      <c r="H8" s="212">
        <v>10310573</v>
      </c>
      <c r="I8" s="212">
        <v>10512927</v>
      </c>
      <c r="J8" s="212">
        <v>10472194</v>
      </c>
      <c r="K8" s="212">
        <v>10695128</v>
      </c>
      <c r="L8" s="212">
        <v>11144622</v>
      </c>
      <c r="M8" s="212">
        <v>11383974</v>
      </c>
      <c r="N8" s="212">
        <v>11730784</v>
      </c>
      <c r="O8" s="212">
        <v>12047178</v>
      </c>
      <c r="P8" s="212">
        <v>12380930</v>
      </c>
      <c r="Q8" s="212">
        <v>12390077</v>
      </c>
      <c r="R8" s="212">
        <v>12413612</v>
      </c>
      <c r="S8" s="212">
        <v>12633754</v>
      </c>
      <c r="T8" s="212">
        <v>13008322</v>
      </c>
      <c r="U8" s="212">
        <v>12950376</v>
      </c>
      <c r="V8" s="212">
        <v>12172684</v>
      </c>
      <c r="W8" s="212" t="e">
        <v>#N/A</v>
      </c>
      <c r="X8" s="212">
        <v>11913827</v>
      </c>
      <c r="Y8" s="212">
        <v>11565709</v>
      </c>
      <c r="Z8" s="212">
        <v>10568784</v>
      </c>
      <c r="AA8" s="212">
        <v>9834530</v>
      </c>
      <c r="AB8" s="212">
        <v>9423777</v>
      </c>
      <c r="AC8" s="212">
        <v>9478688</v>
      </c>
      <c r="AD8" s="212">
        <v>9184008</v>
      </c>
      <c r="AE8" s="212">
        <v>9022571</v>
      </c>
      <c r="AF8" s="212">
        <v>9324780</v>
      </c>
      <c r="AG8" s="212">
        <v>9599971</v>
      </c>
      <c r="AH8" s="212">
        <v>9690649</v>
      </c>
    </row>
    <row r="9" spans="1:34">
      <c r="A9" s="201" t="s">
        <v>227</v>
      </c>
      <c r="B9" s="201" t="s">
        <v>899</v>
      </c>
      <c r="C9" s="213">
        <v>248114</v>
      </c>
      <c r="D9" s="213">
        <v>186839</v>
      </c>
      <c r="E9" s="213">
        <v>232305</v>
      </c>
      <c r="F9" s="213">
        <v>261961</v>
      </c>
      <c r="G9" s="213">
        <v>288689</v>
      </c>
      <c r="H9" s="213">
        <v>297721</v>
      </c>
      <c r="I9" s="213">
        <v>305193</v>
      </c>
      <c r="J9" s="213">
        <v>310034</v>
      </c>
      <c r="K9" s="213">
        <v>320910</v>
      </c>
      <c r="L9" s="213">
        <v>322972</v>
      </c>
      <c r="M9" s="213">
        <v>332961</v>
      </c>
      <c r="N9" s="213">
        <v>345196</v>
      </c>
      <c r="O9" s="213">
        <v>354883</v>
      </c>
      <c r="P9" s="213">
        <v>291268</v>
      </c>
      <c r="Q9" s="213">
        <v>244716</v>
      </c>
      <c r="R9" s="213">
        <v>285011</v>
      </c>
      <c r="S9" s="213">
        <v>225607</v>
      </c>
      <c r="T9" s="213">
        <v>238790</v>
      </c>
      <c r="U9" s="213">
        <v>178799</v>
      </c>
      <c r="V9" s="213">
        <v>240974</v>
      </c>
      <c r="W9" s="213" t="e">
        <v>#N/A</v>
      </c>
      <c r="X9" s="213">
        <v>224273</v>
      </c>
      <c r="Y9" s="213">
        <v>223750</v>
      </c>
      <c r="Z9" s="213">
        <v>225522</v>
      </c>
      <c r="AA9" s="213">
        <v>231006</v>
      </c>
      <c r="AB9" s="213">
        <v>238812</v>
      </c>
      <c r="AC9" s="213">
        <v>254213</v>
      </c>
      <c r="AD9" s="213">
        <v>260718</v>
      </c>
      <c r="AE9" s="213">
        <v>244755</v>
      </c>
      <c r="AF9" s="213">
        <v>255943</v>
      </c>
      <c r="AG9" s="213">
        <v>259825</v>
      </c>
      <c r="AH9" s="213">
        <v>269230</v>
      </c>
    </row>
    <row r="10" spans="1:34">
      <c r="A10" s="27" t="s">
        <v>527</v>
      </c>
      <c r="B10" s="27" t="s">
        <v>900</v>
      </c>
      <c r="C10" s="44">
        <v>8935737</v>
      </c>
      <c r="D10" s="44">
        <v>9186197</v>
      </c>
      <c r="E10" s="44">
        <v>9510644</v>
      </c>
      <c r="F10" s="44">
        <v>9578569</v>
      </c>
      <c r="G10" s="44">
        <v>9734182</v>
      </c>
      <c r="H10" s="44">
        <v>10012852</v>
      </c>
      <c r="I10" s="44">
        <v>10207734</v>
      </c>
      <c r="J10" s="44">
        <v>10162160</v>
      </c>
      <c r="K10" s="44">
        <v>10374218</v>
      </c>
      <c r="L10" s="44">
        <v>10821650</v>
      </c>
      <c r="M10" s="44">
        <v>11051013</v>
      </c>
      <c r="N10" s="44">
        <v>11385588</v>
      </c>
      <c r="O10" s="44">
        <v>11692295</v>
      </c>
      <c r="P10" s="44">
        <v>12089662</v>
      </c>
      <c r="Q10" s="44">
        <v>12145361</v>
      </c>
      <c r="R10" s="44">
        <v>12128601</v>
      </c>
      <c r="S10" s="44">
        <v>12408147</v>
      </c>
      <c r="T10" s="44">
        <v>12769532</v>
      </c>
      <c r="U10" s="44">
        <v>12771577</v>
      </c>
      <c r="V10" s="44">
        <v>11931710</v>
      </c>
      <c r="W10" s="44" t="e">
        <v>#N/A</v>
      </c>
      <c r="X10" s="44">
        <v>11689554</v>
      </c>
      <c r="Y10" s="213">
        <v>11341959</v>
      </c>
      <c r="Z10" s="213">
        <v>10343262</v>
      </c>
      <c r="AA10" s="44">
        <v>9603524</v>
      </c>
      <c r="AB10" s="44">
        <v>9184965</v>
      </c>
      <c r="AC10" s="44">
        <v>9224475</v>
      </c>
      <c r="AD10" s="44">
        <v>8923290</v>
      </c>
      <c r="AE10" s="44">
        <v>8777816</v>
      </c>
      <c r="AF10" s="44">
        <v>9068837</v>
      </c>
      <c r="AG10" s="44">
        <v>9340146</v>
      </c>
      <c r="AH10" s="44">
        <v>9421419</v>
      </c>
    </row>
    <row r="11" spans="1:34">
      <c r="A11" s="201" t="s">
        <v>228</v>
      </c>
      <c r="B11" s="201" t="s">
        <v>32</v>
      </c>
      <c r="C11" s="212">
        <v>314448973</v>
      </c>
      <c r="D11" s="212">
        <v>347106291</v>
      </c>
      <c r="E11" s="212">
        <v>351092323</v>
      </c>
      <c r="F11" s="212">
        <v>365091438</v>
      </c>
      <c r="G11" s="212">
        <v>386961099</v>
      </c>
      <c r="H11" s="212">
        <v>408493548</v>
      </c>
      <c r="I11" s="212">
        <v>438794282</v>
      </c>
      <c r="J11" s="212">
        <v>460758285</v>
      </c>
      <c r="K11" s="212">
        <v>476878055</v>
      </c>
      <c r="L11" s="212">
        <v>479816823</v>
      </c>
      <c r="M11" s="212">
        <v>485793966</v>
      </c>
      <c r="N11" s="212">
        <v>496107857</v>
      </c>
      <c r="O11" s="212">
        <v>498138027</v>
      </c>
      <c r="P11" s="212">
        <v>499398001</v>
      </c>
      <c r="Q11" s="212">
        <v>517002723</v>
      </c>
      <c r="R11" s="212">
        <v>528210768</v>
      </c>
      <c r="S11" s="212">
        <v>535865029</v>
      </c>
      <c r="T11" s="212">
        <v>546112262</v>
      </c>
      <c r="U11" s="212">
        <v>525677446</v>
      </c>
      <c r="V11" s="212">
        <v>552721129</v>
      </c>
      <c r="W11" s="212" t="e">
        <v>#N/A</v>
      </c>
      <c r="X11" s="212">
        <v>586887574</v>
      </c>
      <c r="Y11" s="212">
        <v>607137848</v>
      </c>
      <c r="Z11" s="212">
        <v>619039456</v>
      </c>
      <c r="AA11" s="212">
        <v>652999183</v>
      </c>
      <c r="AB11" s="212">
        <v>695371158</v>
      </c>
      <c r="AC11" s="212">
        <v>680544517</v>
      </c>
      <c r="AD11" s="212">
        <v>718071616</v>
      </c>
      <c r="AE11" s="212">
        <v>737556983</v>
      </c>
      <c r="AF11" s="212">
        <v>748827390</v>
      </c>
      <c r="AG11" s="212">
        <v>746863699</v>
      </c>
      <c r="AH11" s="212">
        <v>767801549</v>
      </c>
    </row>
    <row r="12" spans="1:34">
      <c r="A12" s="205" t="s">
        <v>229</v>
      </c>
      <c r="B12" s="205" t="s">
        <v>901</v>
      </c>
      <c r="C12" s="212">
        <v>18896998</v>
      </c>
      <c r="D12" s="212">
        <v>19911358</v>
      </c>
      <c r="E12" s="212">
        <v>19753732</v>
      </c>
      <c r="F12" s="212">
        <v>19680877</v>
      </c>
      <c r="G12" s="212">
        <v>21887270</v>
      </c>
      <c r="H12" s="212">
        <v>19766752</v>
      </c>
      <c r="I12" s="212">
        <v>19327469</v>
      </c>
      <c r="J12" s="212">
        <v>18708879</v>
      </c>
      <c r="K12" s="212">
        <v>17774068</v>
      </c>
      <c r="L12" s="212">
        <v>16220879</v>
      </c>
      <c r="M12" s="212">
        <v>14993439</v>
      </c>
      <c r="N12" s="212">
        <v>12762309</v>
      </c>
      <c r="O12" s="212">
        <v>12620947</v>
      </c>
      <c r="P12" s="212">
        <v>4936504</v>
      </c>
      <c r="Q12" s="212">
        <v>3753576</v>
      </c>
      <c r="R12" s="212">
        <v>3503281</v>
      </c>
      <c r="S12" s="212">
        <v>3535904</v>
      </c>
      <c r="T12" s="212">
        <v>4414359</v>
      </c>
      <c r="U12" s="212">
        <v>3645559</v>
      </c>
      <c r="V12" s="212">
        <v>2983810</v>
      </c>
      <c r="W12" s="212" t="e">
        <v>#N/A</v>
      </c>
      <c r="X12" s="212">
        <v>3375082</v>
      </c>
      <c r="Y12" s="212">
        <v>3282656</v>
      </c>
      <c r="Z12" s="212">
        <v>3240585</v>
      </c>
      <c r="AA12" s="212">
        <v>3080924</v>
      </c>
      <c r="AB12" s="212">
        <v>3900404</v>
      </c>
      <c r="AC12" s="212">
        <v>6840677</v>
      </c>
      <c r="AD12" s="212">
        <v>20940170</v>
      </c>
      <c r="AE12" s="212">
        <v>30962146</v>
      </c>
      <c r="AF12" s="212">
        <v>43519040</v>
      </c>
      <c r="AG12" s="212">
        <v>42866838</v>
      </c>
      <c r="AH12" s="212">
        <v>41460597</v>
      </c>
    </row>
    <row r="13" spans="1:34">
      <c r="A13" s="201" t="s">
        <v>230</v>
      </c>
      <c r="B13" s="201" t="s">
        <v>902</v>
      </c>
      <c r="C13" s="213">
        <v>18896998</v>
      </c>
      <c r="D13" s="213">
        <v>19911358</v>
      </c>
      <c r="E13" s="213">
        <v>19753732</v>
      </c>
      <c r="F13" s="213">
        <v>19680877</v>
      </c>
      <c r="G13" s="213">
        <v>19061361</v>
      </c>
      <c r="H13" s="213">
        <v>17350277</v>
      </c>
      <c r="I13" s="213">
        <v>16793793</v>
      </c>
      <c r="J13" s="213">
        <v>16304153</v>
      </c>
      <c r="K13" s="213">
        <v>15758171</v>
      </c>
      <c r="L13" s="213">
        <v>14019504</v>
      </c>
      <c r="M13" s="213">
        <v>12903444</v>
      </c>
      <c r="N13" s="213">
        <v>10846597</v>
      </c>
      <c r="O13" s="213">
        <v>9892332</v>
      </c>
      <c r="P13" s="213">
        <v>2113376</v>
      </c>
      <c r="Q13" s="213">
        <v>2075542</v>
      </c>
      <c r="R13" s="213">
        <v>2203719</v>
      </c>
      <c r="S13" s="213">
        <v>2379722</v>
      </c>
      <c r="T13" s="213">
        <v>2501021</v>
      </c>
      <c r="U13" s="213">
        <v>2529837</v>
      </c>
      <c r="V13" s="213">
        <v>2550757</v>
      </c>
      <c r="W13" s="213" t="e">
        <v>#N/A</v>
      </c>
      <c r="X13" s="213">
        <v>2778341</v>
      </c>
      <c r="Y13" s="213">
        <v>2764719</v>
      </c>
      <c r="Z13" s="213">
        <v>2796846</v>
      </c>
      <c r="AA13" s="213">
        <v>2728298</v>
      </c>
      <c r="AB13" s="213">
        <v>2515477</v>
      </c>
      <c r="AC13" s="213">
        <v>2251825</v>
      </c>
      <c r="AD13" s="213">
        <v>2140720</v>
      </c>
      <c r="AE13" s="213">
        <v>2151721</v>
      </c>
      <c r="AF13" s="213">
        <v>2073903</v>
      </c>
      <c r="AG13" s="213">
        <v>1262896</v>
      </c>
      <c r="AH13" s="213">
        <v>3992779</v>
      </c>
    </row>
    <row r="14" spans="1:34">
      <c r="A14" s="201" t="s">
        <v>231</v>
      </c>
      <c r="B14" s="201" t="s">
        <v>903</v>
      </c>
      <c r="C14" s="213">
        <v>0</v>
      </c>
      <c r="D14" s="213">
        <v>0</v>
      </c>
      <c r="E14" s="213">
        <v>0</v>
      </c>
      <c r="F14" s="213">
        <v>0</v>
      </c>
      <c r="G14" s="213">
        <v>2825909</v>
      </c>
      <c r="H14" s="213">
        <v>2416475</v>
      </c>
      <c r="I14" s="213">
        <v>2533676</v>
      </c>
      <c r="J14" s="213">
        <v>2404726</v>
      </c>
      <c r="K14" s="213">
        <v>2015897</v>
      </c>
      <c r="L14" s="213">
        <v>2201375</v>
      </c>
      <c r="M14" s="213">
        <v>2089995</v>
      </c>
      <c r="N14" s="213">
        <v>1915712</v>
      </c>
      <c r="O14" s="213">
        <v>2728615</v>
      </c>
      <c r="P14" s="213">
        <v>2823128</v>
      </c>
      <c r="Q14" s="213">
        <v>1678034</v>
      </c>
      <c r="R14" s="213">
        <v>1299562</v>
      </c>
      <c r="S14" s="213">
        <v>1156182</v>
      </c>
      <c r="T14" s="213">
        <v>1913338</v>
      </c>
      <c r="U14" s="213">
        <v>1115722</v>
      </c>
      <c r="V14" s="213">
        <v>433053</v>
      </c>
      <c r="W14" s="213" t="e">
        <v>#N/A</v>
      </c>
      <c r="X14" s="213">
        <v>596741</v>
      </c>
      <c r="Y14" s="213">
        <v>517937</v>
      </c>
      <c r="Z14" s="213">
        <v>443739</v>
      </c>
      <c r="AA14" s="213">
        <v>352626</v>
      </c>
      <c r="AB14" s="213">
        <v>1384927</v>
      </c>
      <c r="AC14" s="213">
        <v>4588852</v>
      </c>
      <c r="AD14" s="213">
        <v>18799450</v>
      </c>
      <c r="AE14" s="213">
        <v>28810425</v>
      </c>
      <c r="AF14" s="213">
        <v>41445137</v>
      </c>
      <c r="AG14" s="213">
        <v>41603942</v>
      </c>
      <c r="AH14" s="213">
        <v>37467818</v>
      </c>
    </row>
    <row r="15" spans="1:34">
      <c r="A15" s="205" t="s">
        <v>232</v>
      </c>
      <c r="B15" s="205" t="s">
        <v>904</v>
      </c>
      <c r="C15" s="207">
        <v>245496864</v>
      </c>
      <c r="D15" s="207">
        <v>233106141</v>
      </c>
      <c r="E15" s="207">
        <v>234066326</v>
      </c>
      <c r="F15" s="207">
        <v>236567874</v>
      </c>
      <c r="G15" s="207">
        <v>234435466</v>
      </c>
      <c r="H15" s="207">
        <v>233668864</v>
      </c>
      <c r="I15" s="207">
        <v>233024110</v>
      </c>
      <c r="J15" s="207">
        <v>231958312</v>
      </c>
      <c r="K15" s="207">
        <v>231277908</v>
      </c>
      <c r="L15" s="207">
        <v>231785411</v>
      </c>
      <c r="M15" s="207">
        <v>231688465</v>
      </c>
      <c r="N15" s="207">
        <v>231763786</v>
      </c>
      <c r="O15" s="207">
        <v>232607980</v>
      </c>
      <c r="P15" s="207">
        <v>231873670</v>
      </c>
      <c r="Q15" s="207">
        <v>230476260</v>
      </c>
      <c r="R15" s="207">
        <v>242416361</v>
      </c>
      <c r="S15" s="207">
        <v>242891323</v>
      </c>
      <c r="T15" s="207">
        <v>237637868</v>
      </c>
      <c r="U15" s="207">
        <v>241241812</v>
      </c>
      <c r="V15" s="207">
        <v>245515170</v>
      </c>
      <c r="W15" s="207" t="e">
        <v>#N/A</v>
      </c>
      <c r="X15" s="207">
        <v>274504301</v>
      </c>
      <c r="Y15" s="207">
        <v>276569526</v>
      </c>
      <c r="Z15" s="207">
        <v>279085645</v>
      </c>
      <c r="AA15" s="207">
        <v>287775004</v>
      </c>
      <c r="AB15" s="207">
        <v>303226079</v>
      </c>
      <c r="AC15" s="207">
        <v>336729402</v>
      </c>
      <c r="AD15" s="207">
        <v>341077736</v>
      </c>
      <c r="AE15" s="207">
        <v>367537940</v>
      </c>
      <c r="AF15" s="207">
        <v>378091394</v>
      </c>
      <c r="AG15" s="207">
        <v>380860780</v>
      </c>
      <c r="AH15" s="207">
        <v>378366800</v>
      </c>
    </row>
    <row r="16" spans="1:34">
      <c r="A16" s="201" t="s">
        <v>233</v>
      </c>
      <c r="B16" s="201" t="s">
        <v>905</v>
      </c>
      <c r="C16" s="213">
        <v>150733646</v>
      </c>
      <c r="D16" s="213">
        <v>126550495</v>
      </c>
      <c r="E16" s="213">
        <v>127983353</v>
      </c>
      <c r="F16" s="213">
        <v>134871713</v>
      </c>
      <c r="G16" s="213">
        <v>133317137</v>
      </c>
      <c r="H16" s="213">
        <v>133938864</v>
      </c>
      <c r="I16" s="213">
        <v>134351543</v>
      </c>
      <c r="J16" s="213">
        <v>135607430</v>
      </c>
      <c r="K16" s="213">
        <v>135422348</v>
      </c>
      <c r="L16" s="213">
        <v>134376938</v>
      </c>
      <c r="M16" s="213">
        <v>134067039</v>
      </c>
      <c r="N16" s="213">
        <v>134576814</v>
      </c>
      <c r="O16" s="213">
        <v>135987768</v>
      </c>
      <c r="P16" s="213">
        <v>136169267</v>
      </c>
      <c r="Q16" s="213">
        <v>135764376</v>
      </c>
      <c r="R16" s="213">
        <v>136019192</v>
      </c>
      <c r="S16" s="213">
        <v>135191431</v>
      </c>
      <c r="T16" s="213">
        <v>138492063</v>
      </c>
      <c r="U16" s="213">
        <v>142681663</v>
      </c>
      <c r="V16" s="213">
        <v>142374240</v>
      </c>
      <c r="W16" s="213" t="e">
        <v>#N/A</v>
      </c>
      <c r="X16" s="213">
        <v>166345430</v>
      </c>
      <c r="Y16" s="213">
        <v>169098030</v>
      </c>
      <c r="Z16" s="213">
        <v>172277789</v>
      </c>
      <c r="AA16" s="213">
        <v>184344778</v>
      </c>
      <c r="AB16" s="213">
        <v>190083694</v>
      </c>
      <c r="AC16" s="213">
        <v>223231414</v>
      </c>
      <c r="AD16" s="213">
        <v>221489125</v>
      </c>
      <c r="AE16" s="213">
        <v>228761626</v>
      </c>
      <c r="AF16" s="213">
        <v>241396040</v>
      </c>
      <c r="AG16" s="213">
        <v>233721771</v>
      </c>
      <c r="AH16" s="213">
        <v>232358211</v>
      </c>
    </row>
    <row r="17" spans="1:34">
      <c r="A17" s="201" t="s">
        <v>234</v>
      </c>
      <c r="B17" s="201" t="s">
        <v>906</v>
      </c>
      <c r="C17" s="213">
        <v>90477236</v>
      </c>
      <c r="D17" s="213">
        <v>93261098</v>
      </c>
      <c r="E17" s="213">
        <v>92703663</v>
      </c>
      <c r="F17" s="213">
        <v>89233113</v>
      </c>
      <c r="G17" s="213">
        <v>88676286</v>
      </c>
      <c r="H17" s="213">
        <v>87323858</v>
      </c>
      <c r="I17" s="213">
        <v>86274553</v>
      </c>
      <c r="J17" s="213">
        <v>83951404</v>
      </c>
      <c r="K17" s="213">
        <v>83064724</v>
      </c>
      <c r="L17" s="213">
        <v>83455208</v>
      </c>
      <c r="M17" s="213">
        <v>83038611</v>
      </c>
      <c r="N17" s="213">
        <v>82615522</v>
      </c>
      <c r="O17" s="213">
        <v>81967223</v>
      </c>
      <c r="P17" s="213">
        <v>81007707</v>
      </c>
      <c r="Q17" s="213">
        <v>80051246</v>
      </c>
      <c r="R17" s="213">
        <v>90595084</v>
      </c>
      <c r="S17" s="213">
        <v>91901912</v>
      </c>
      <c r="T17" s="213">
        <v>83373840</v>
      </c>
      <c r="U17" s="213">
        <v>83356477</v>
      </c>
      <c r="V17" s="213">
        <v>87948447</v>
      </c>
      <c r="W17" s="213" t="e">
        <v>#N/A</v>
      </c>
      <c r="X17" s="213">
        <v>93060818</v>
      </c>
      <c r="Y17" s="213">
        <v>92354123</v>
      </c>
      <c r="Z17" s="213">
        <v>91612883</v>
      </c>
      <c r="AA17" s="213">
        <v>88213098</v>
      </c>
      <c r="AB17" s="213">
        <v>97513699</v>
      </c>
      <c r="AC17" s="213">
        <v>97692593</v>
      </c>
      <c r="AD17" s="213">
        <v>103302916</v>
      </c>
      <c r="AE17" s="213">
        <v>121953541</v>
      </c>
      <c r="AF17" s="213">
        <v>119606598</v>
      </c>
      <c r="AG17" s="213">
        <v>127298566</v>
      </c>
      <c r="AH17" s="213">
        <v>127857617</v>
      </c>
    </row>
    <row r="18" spans="1:34">
      <c r="A18" s="199" t="s">
        <v>235</v>
      </c>
      <c r="B18" s="199" t="s">
        <v>907</v>
      </c>
      <c r="C18" s="212">
        <v>4285982</v>
      </c>
      <c r="D18" s="212">
        <v>13294548</v>
      </c>
      <c r="E18" s="212">
        <v>13379310</v>
      </c>
      <c r="F18" s="212">
        <v>12463048</v>
      </c>
      <c r="G18" s="212">
        <v>12442043</v>
      </c>
      <c r="H18" s="212">
        <v>12406142</v>
      </c>
      <c r="I18" s="212">
        <v>12398014</v>
      </c>
      <c r="J18" s="212">
        <v>12399478</v>
      </c>
      <c r="K18" s="212">
        <v>12790836</v>
      </c>
      <c r="L18" s="212">
        <v>13953265</v>
      </c>
      <c r="M18" s="212">
        <v>14582815</v>
      </c>
      <c r="N18" s="212">
        <v>14571450</v>
      </c>
      <c r="O18" s="212">
        <v>14652989</v>
      </c>
      <c r="P18" s="212">
        <v>14696696</v>
      </c>
      <c r="Q18" s="212">
        <v>14660638</v>
      </c>
      <c r="R18" s="212">
        <v>15802085</v>
      </c>
      <c r="S18" s="212">
        <v>15797980</v>
      </c>
      <c r="T18" s="212">
        <v>15771965</v>
      </c>
      <c r="U18" s="212">
        <v>15203672</v>
      </c>
      <c r="V18" s="212">
        <v>15192483</v>
      </c>
      <c r="W18" s="212" t="e">
        <v>#N/A</v>
      </c>
      <c r="X18" s="212">
        <v>15098053</v>
      </c>
      <c r="Y18" s="212">
        <v>15117373</v>
      </c>
      <c r="Z18" s="212">
        <v>15194973</v>
      </c>
      <c r="AA18" s="212">
        <v>15217128</v>
      </c>
      <c r="AB18" s="212">
        <v>15628686</v>
      </c>
      <c r="AC18" s="212">
        <v>15805395</v>
      </c>
      <c r="AD18" s="212">
        <v>16285695</v>
      </c>
      <c r="AE18" s="212">
        <v>16822773</v>
      </c>
      <c r="AF18" s="212">
        <v>17088756</v>
      </c>
      <c r="AG18" s="212">
        <v>19840443</v>
      </c>
      <c r="AH18" s="212">
        <v>18150972</v>
      </c>
    </row>
    <row r="19" spans="1:34">
      <c r="A19" s="201" t="s">
        <v>236</v>
      </c>
      <c r="B19" s="201" t="s">
        <v>908</v>
      </c>
      <c r="C19" s="213">
        <v>2593960</v>
      </c>
      <c r="D19" s="213">
        <v>11632145</v>
      </c>
      <c r="E19" s="213">
        <v>11688968</v>
      </c>
      <c r="F19" s="213">
        <v>10798276</v>
      </c>
      <c r="G19" s="213">
        <v>10830835</v>
      </c>
      <c r="H19" s="213">
        <v>10840097</v>
      </c>
      <c r="I19" s="213">
        <v>10871131</v>
      </c>
      <c r="J19" s="213">
        <v>10912973</v>
      </c>
      <c r="K19" s="213">
        <v>10889285</v>
      </c>
      <c r="L19" s="213">
        <v>11995304</v>
      </c>
      <c r="M19" s="213">
        <v>12623206</v>
      </c>
      <c r="N19" s="213">
        <v>12681872</v>
      </c>
      <c r="O19" s="213">
        <v>12714769</v>
      </c>
      <c r="P19" s="213">
        <v>12760854</v>
      </c>
      <c r="Q19" s="213">
        <v>12718540</v>
      </c>
      <c r="R19" s="213">
        <v>13508602</v>
      </c>
      <c r="S19" s="213">
        <v>13529280</v>
      </c>
      <c r="T19" s="213">
        <v>13601860</v>
      </c>
      <c r="U19" s="213">
        <v>13123855</v>
      </c>
      <c r="V19" s="213">
        <v>13117377</v>
      </c>
      <c r="W19" s="213" t="e">
        <v>#N/A</v>
      </c>
      <c r="X19" s="213">
        <v>13195394</v>
      </c>
      <c r="Y19" s="213">
        <v>13306640</v>
      </c>
      <c r="Z19" s="213">
        <v>13403179</v>
      </c>
      <c r="AA19" s="213">
        <v>13511188</v>
      </c>
      <c r="AB19" s="213">
        <v>13875787</v>
      </c>
      <c r="AC19" s="213">
        <v>14142294</v>
      </c>
      <c r="AD19" s="213">
        <v>14719028</v>
      </c>
      <c r="AE19" s="213">
        <v>15182261</v>
      </c>
      <c r="AF19" s="213">
        <v>15476267</v>
      </c>
      <c r="AG19" s="213">
        <v>15569315</v>
      </c>
      <c r="AH19" s="213">
        <v>14014638</v>
      </c>
    </row>
    <row r="20" spans="1:34">
      <c r="A20" s="201" t="s">
        <v>237</v>
      </c>
      <c r="B20" s="201" t="s">
        <v>909</v>
      </c>
      <c r="C20" s="213">
        <v>1692022</v>
      </c>
      <c r="D20" s="213">
        <v>1662403</v>
      </c>
      <c r="E20" s="213">
        <v>1690342</v>
      </c>
      <c r="F20" s="213">
        <v>1664772</v>
      </c>
      <c r="G20" s="213">
        <v>1611208</v>
      </c>
      <c r="H20" s="213">
        <v>1566045</v>
      </c>
      <c r="I20" s="213">
        <v>1526883</v>
      </c>
      <c r="J20" s="213">
        <v>1486505</v>
      </c>
      <c r="K20" s="213">
        <v>1901551</v>
      </c>
      <c r="L20" s="213">
        <v>1957961</v>
      </c>
      <c r="M20" s="213">
        <v>1959609</v>
      </c>
      <c r="N20" s="213">
        <v>1889578</v>
      </c>
      <c r="O20" s="213">
        <v>1938220</v>
      </c>
      <c r="P20" s="213">
        <v>1935842</v>
      </c>
      <c r="Q20" s="213">
        <v>1942098</v>
      </c>
      <c r="R20" s="213">
        <v>2293483</v>
      </c>
      <c r="S20" s="213">
        <v>2268700</v>
      </c>
      <c r="T20" s="213">
        <v>2170105</v>
      </c>
      <c r="U20" s="213">
        <v>2079817</v>
      </c>
      <c r="V20" s="213">
        <v>2075106</v>
      </c>
      <c r="W20" s="213" t="e">
        <v>#N/A</v>
      </c>
      <c r="X20" s="213">
        <v>1902659</v>
      </c>
      <c r="Y20" s="213">
        <v>1810733</v>
      </c>
      <c r="Z20" s="213">
        <v>1791794</v>
      </c>
      <c r="AA20" s="213">
        <v>1705940</v>
      </c>
      <c r="AB20" s="213">
        <v>1752899</v>
      </c>
      <c r="AC20" s="213">
        <v>1663101</v>
      </c>
      <c r="AD20" s="213">
        <v>1566667</v>
      </c>
      <c r="AE20" s="213">
        <v>1640512</v>
      </c>
      <c r="AF20" s="213">
        <v>1612489</v>
      </c>
      <c r="AG20" s="213">
        <v>4271128</v>
      </c>
      <c r="AH20" s="213">
        <v>4136334</v>
      </c>
    </row>
    <row r="21" spans="1:34">
      <c r="A21" s="201" t="s">
        <v>238</v>
      </c>
      <c r="B21" s="201" t="s">
        <v>910</v>
      </c>
      <c r="C21" s="213">
        <v>0</v>
      </c>
      <c r="D21" s="213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213">
        <v>0</v>
      </c>
      <c r="R21" s="213">
        <v>0</v>
      </c>
      <c r="S21" s="213">
        <v>0</v>
      </c>
      <c r="T21" s="213">
        <v>0</v>
      </c>
      <c r="U21" s="213">
        <v>0</v>
      </c>
      <c r="V21" s="213">
        <v>0</v>
      </c>
      <c r="W21" s="213" t="e">
        <v>#N/A</v>
      </c>
      <c r="X21" s="213">
        <v>0</v>
      </c>
      <c r="Y21" s="213">
        <v>0</v>
      </c>
      <c r="Z21" s="213">
        <v>0</v>
      </c>
      <c r="AA21" s="213">
        <v>0</v>
      </c>
      <c r="AB21" s="213">
        <v>0</v>
      </c>
      <c r="AC21" s="213">
        <v>0</v>
      </c>
      <c r="AD21" s="213">
        <v>0</v>
      </c>
      <c r="AE21" s="213">
        <v>0</v>
      </c>
      <c r="AF21" s="213">
        <v>0</v>
      </c>
      <c r="AG21" s="213">
        <v>0</v>
      </c>
      <c r="AH21" s="213">
        <v>0</v>
      </c>
    </row>
    <row r="22" spans="1:34">
      <c r="A22" s="205" t="s">
        <v>239</v>
      </c>
      <c r="B22" s="205" t="s">
        <v>36</v>
      </c>
      <c r="C22" s="207">
        <v>26373283</v>
      </c>
      <c r="D22" s="207">
        <v>24546377</v>
      </c>
      <c r="E22" s="207">
        <v>25832534</v>
      </c>
      <c r="F22" s="207">
        <v>24662139</v>
      </c>
      <c r="G22" s="207">
        <v>69558480</v>
      </c>
      <c r="H22" s="207">
        <v>84299030</v>
      </c>
      <c r="I22" s="207">
        <v>102861452</v>
      </c>
      <c r="J22" s="207">
        <v>125872646</v>
      </c>
      <c r="K22" s="207">
        <v>122931154</v>
      </c>
      <c r="L22" s="207">
        <v>91439114</v>
      </c>
      <c r="M22" s="207">
        <v>90749018</v>
      </c>
      <c r="N22" s="207">
        <v>91786847</v>
      </c>
      <c r="O22" s="207">
        <v>45382969</v>
      </c>
      <c r="P22" s="207">
        <v>42799630</v>
      </c>
      <c r="Q22" s="207">
        <v>23503478</v>
      </c>
      <c r="R22" s="207">
        <v>22673013</v>
      </c>
      <c r="S22" s="207">
        <v>24251693</v>
      </c>
      <c r="T22" s="207">
        <v>26767656</v>
      </c>
      <c r="U22" s="207">
        <v>30996555</v>
      </c>
      <c r="V22" s="207">
        <v>24630557</v>
      </c>
      <c r="W22" s="207" t="e">
        <v>#N/A</v>
      </c>
      <c r="X22" s="207">
        <v>21795429</v>
      </c>
      <c r="Y22" s="207">
        <v>22219758</v>
      </c>
      <c r="Z22" s="207">
        <v>21744688</v>
      </c>
      <c r="AA22" s="207">
        <v>21424692</v>
      </c>
      <c r="AB22" s="207">
        <v>22506906</v>
      </c>
      <c r="AC22" s="207">
        <v>23740003</v>
      </c>
      <c r="AD22" s="207">
        <v>24111533</v>
      </c>
      <c r="AE22" s="207">
        <v>25698820</v>
      </c>
      <c r="AF22" s="207">
        <v>25408574</v>
      </c>
      <c r="AG22" s="207">
        <v>26547630</v>
      </c>
      <c r="AH22" s="207">
        <v>24371199</v>
      </c>
    </row>
    <row r="23" spans="1:34">
      <c r="A23" s="205" t="s">
        <v>240</v>
      </c>
      <c r="B23" s="205" t="s">
        <v>911</v>
      </c>
      <c r="C23" s="212">
        <v>19590545</v>
      </c>
      <c r="D23" s="212">
        <v>18900545</v>
      </c>
      <c r="E23" s="212">
        <v>20325842</v>
      </c>
      <c r="F23" s="212">
        <v>19388167</v>
      </c>
      <c r="G23" s="212">
        <v>48925143</v>
      </c>
      <c r="H23" s="212">
        <v>54202311</v>
      </c>
      <c r="I23" s="212">
        <v>66221049</v>
      </c>
      <c r="J23" s="212">
        <v>81172756</v>
      </c>
      <c r="K23" s="212">
        <v>74390214</v>
      </c>
      <c r="L23" s="212">
        <v>76158336</v>
      </c>
      <c r="M23" s="212">
        <v>75936389</v>
      </c>
      <c r="N23" s="212">
        <v>76676617</v>
      </c>
      <c r="O23" s="212">
        <v>37743158</v>
      </c>
      <c r="P23" s="212">
        <v>36290341</v>
      </c>
      <c r="Q23" s="212">
        <v>17015353</v>
      </c>
      <c r="R23" s="212">
        <v>15604618</v>
      </c>
      <c r="S23" s="212">
        <v>17259529</v>
      </c>
      <c r="T23" s="212">
        <v>19718315</v>
      </c>
      <c r="U23" s="212">
        <v>23197542</v>
      </c>
      <c r="V23" s="212">
        <v>17567081</v>
      </c>
      <c r="W23" s="212" t="e">
        <v>#N/A</v>
      </c>
      <c r="X23" s="212">
        <v>12521100</v>
      </c>
      <c r="Y23" s="212">
        <v>12268010</v>
      </c>
      <c r="Z23" s="212">
        <v>12606533</v>
      </c>
      <c r="AA23" s="212">
        <v>12511948</v>
      </c>
      <c r="AB23" s="212">
        <v>13304947</v>
      </c>
      <c r="AC23" s="212">
        <v>15469054</v>
      </c>
      <c r="AD23" s="212">
        <v>15328504</v>
      </c>
      <c r="AE23" s="212">
        <v>17322050</v>
      </c>
      <c r="AF23" s="212">
        <v>17177119</v>
      </c>
      <c r="AG23" s="212">
        <v>18170673</v>
      </c>
      <c r="AH23" s="212">
        <v>16699119</v>
      </c>
    </row>
    <row r="24" spans="1:34">
      <c r="A24" s="199" t="s">
        <v>241</v>
      </c>
      <c r="B24" s="199" t="s">
        <v>912</v>
      </c>
      <c r="C24" s="212">
        <v>11014371</v>
      </c>
      <c r="D24" s="212">
        <v>11242436</v>
      </c>
      <c r="E24" s="212">
        <v>11718463</v>
      </c>
      <c r="F24" s="212">
        <v>11806906</v>
      </c>
      <c r="G24" s="212">
        <v>38365935</v>
      </c>
      <c r="H24" s="212">
        <v>39326456</v>
      </c>
      <c r="I24" s="212">
        <v>38907109</v>
      </c>
      <c r="J24" s="212">
        <v>39881717</v>
      </c>
      <c r="K24" s="212">
        <v>39515705</v>
      </c>
      <c r="L24" s="212">
        <v>40143484</v>
      </c>
      <c r="M24" s="212">
        <v>41122737</v>
      </c>
      <c r="N24" s="212">
        <v>41898420</v>
      </c>
      <c r="O24" s="212">
        <v>12003434</v>
      </c>
      <c r="P24" s="212">
        <v>10946819</v>
      </c>
      <c r="Q24" s="212">
        <v>11291515</v>
      </c>
      <c r="R24" s="212">
        <v>10687540</v>
      </c>
      <c r="S24" s="212">
        <v>12164395</v>
      </c>
      <c r="T24" s="212">
        <v>11123044</v>
      </c>
      <c r="U24" s="212">
        <v>12312783</v>
      </c>
      <c r="V24" s="212">
        <v>9920984</v>
      </c>
      <c r="W24" s="212" t="e">
        <v>#N/A</v>
      </c>
      <c r="X24" s="212">
        <v>8492609</v>
      </c>
      <c r="Y24" s="212">
        <v>8541582</v>
      </c>
      <c r="Z24" s="212">
        <v>8834488</v>
      </c>
      <c r="AA24" s="212">
        <v>9029012</v>
      </c>
      <c r="AB24" s="212">
        <v>9695050</v>
      </c>
      <c r="AC24" s="212">
        <v>11376728</v>
      </c>
      <c r="AD24" s="212">
        <v>11644454</v>
      </c>
      <c r="AE24" s="212">
        <v>12313090</v>
      </c>
      <c r="AF24" s="212">
        <v>13063116</v>
      </c>
      <c r="AG24" s="212">
        <v>14014232</v>
      </c>
      <c r="AH24" s="212">
        <v>13022238</v>
      </c>
    </row>
    <row r="25" spans="1:34">
      <c r="A25" s="201" t="s">
        <v>242</v>
      </c>
      <c r="B25" s="201" t="s">
        <v>913</v>
      </c>
      <c r="C25" s="212">
        <v>8576174</v>
      </c>
      <c r="D25" s="212">
        <v>7658109</v>
      </c>
      <c r="E25" s="212">
        <v>8607379</v>
      </c>
      <c r="F25" s="212">
        <v>7581261</v>
      </c>
      <c r="G25" s="212">
        <v>10559208</v>
      </c>
      <c r="H25" s="212">
        <v>14875855</v>
      </c>
      <c r="I25" s="212">
        <v>27313940</v>
      </c>
      <c r="J25" s="212">
        <v>41291039</v>
      </c>
      <c r="K25" s="212">
        <v>34874509</v>
      </c>
      <c r="L25" s="212">
        <v>36014852</v>
      </c>
      <c r="M25" s="212">
        <v>34813652</v>
      </c>
      <c r="N25" s="212">
        <v>34778197</v>
      </c>
      <c r="O25" s="212">
        <v>25739724</v>
      </c>
      <c r="P25" s="212">
        <v>25343522</v>
      </c>
      <c r="Q25" s="212">
        <v>5723838</v>
      </c>
      <c r="R25" s="212">
        <v>4917078</v>
      </c>
      <c r="S25" s="212">
        <v>5095134</v>
      </c>
      <c r="T25" s="212">
        <v>8595271</v>
      </c>
      <c r="U25" s="212">
        <v>10884759</v>
      </c>
      <c r="V25" s="212">
        <v>7646097</v>
      </c>
      <c r="W25" s="212" t="e">
        <v>#N/A</v>
      </c>
      <c r="X25" s="212">
        <v>4028491</v>
      </c>
      <c r="Y25" s="212">
        <v>3726428</v>
      </c>
      <c r="Z25" s="212">
        <v>3772045</v>
      </c>
      <c r="AA25" s="212">
        <v>3482936</v>
      </c>
      <c r="AB25" s="212">
        <v>3609897</v>
      </c>
      <c r="AC25" s="212">
        <v>4092326</v>
      </c>
      <c r="AD25" s="212">
        <v>3684050</v>
      </c>
      <c r="AE25" s="212">
        <v>5008960</v>
      </c>
      <c r="AF25" s="212">
        <v>4114003</v>
      </c>
      <c r="AG25" s="212">
        <v>4156441</v>
      </c>
      <c r="AH25" s="212">
        <v>3676881</v>
      </c>
    </row>
    <row r="26" spans="1:34">
      <c r="A26" s="201" t="s">
        <v>243</v>
      </c>
      <c r="B26" s="201" t="s">
        <v>914</v>
      </c>
      <c r="C26" s="213">
        <v>3484025</v>
      </c>
      <c r="D26" s="213">
        <v>2175799</v>
      </c>
      <c r="E26" s="213">
        <v>2873305</v>
      </c>
      <c r="F26" s="213">
        <v>1629307</v>
      </c>
      <c r="G26" s="213">
        <v>4554948</v>
      </c>
      <c r="H26" s="213">
        <v>12018679</v>
      </c>
      <c r="I26" s="213">
        <v>24093657</v>
      </c>
      <c r="J26" s="213">
        <v>37977888</v>
      </c>
      <c r="K26" s="213">
        <v>31420214</v>
      </c>
      <c r="L26" s="213">
        <v>33217478</v>
      </c>
      <c r="M26" s="213">
        <v>31688486</v>
      </c>
      <c r="N26" s="213">
        <v>31194474</v>
      </c>
      <c r="O26" s="213">
        <v>22115033</v>
      </c>
      <c r="P26" s="213">
        <v>23161898</v>
      </c>
      <c r="Q26" s="213">
        <v>2809541</v>
      </c>
      <c r="R26" s="213">
        <v>1915687</v>
      </c>
      <c r="S26" s="213">
        <v>3634512</v>
      </c>
      <c r="T26" s="213">
        <v>6578652</v>
      </c>
      <c r="U26" s="213">
        <v>8505158</v>
      </c>
      <c r="V26" s="213">
        <v>5380059</v>
      </c>
      <c r="W26" s="213" t="e">
        <v>#N/A</v>
      </c>
      <c r="X26" s="213">
        <v>1728112</v>
      </c>
      <c r="Y26" s="213">
        <v>833676</v>
      </c>
      <c r="Z26" s="213">
        <v>1048995</v>
      </c>
      <c r="AA26" s="213">
        <v>1390432</v>
      </c>
      <c r="AB26" s="213">
        <v>1187563</v>
      </c>
      <c r="AC26" s="213">
        <v>999042</v>
      </c>
      <c r="AD26" s="213">
        <v>1555289</v>
      </c>
      <c r="AE26" s="213">
        <v>2292469</v>
      </c>
      <c r="AF26" s="213">
        <v>1713725</v>
      </c>
      <c r="AG26" s="213">
        <v>1394989</v>
      </c>
      <c r="AH26" s="213">
        <v>1961763</v>
      </c>
    </row>
    <row r="27" spans="1:34">
      <c r="A27" s="201" t="s">
        <v>244</v>
      </c>
      <c r="B27" s="201" t="s">
        <v>915</v>
      </c>
      <c r="C27" s="213">
        <v>0</v>
      </c>
      <c r="D27" s="213">
        <v>0</v>
      </c>
      <c r="E27" s="213">
        <v>0</v>
      </c>
      <c r="F27" s="213">
        <v>0</v>
      </c>
      <c r="G27" s="213">
        <v>0</v>
      </c>
      <c r="H27" s="213">
        <v>0</v>
      </c>
      <c r="I27" s="213">
        <v>0</v>
      </c>
      <c r="J27" s="213">
        <v>0</v>
      </c>
      <c r="K27" s="213">
        <v>0</v>
      </c>
      <c r="L27" s="213">
        <v>0</v>
      </c>
      <c r="M27" s="213">
        <v>0</v>
      </c>
      <c r="N27" s="213">
        <v>0</v>
      </c>
      <c r="O27" s="213">
        <v>0</v>
      </c>
      <c r="P27" s="213">
        <v>0</v>
      </c>
      <c r="Q27" s="213">
        <v>0</v>
      </c>
      <c r="R27" s="213">
        <v>0</v>
      </c>
      <c r="S27" s="213">
        <v>0</v>
      </c>
      <c r="T27" s="213">
        <v>0</v>
      </c>
      <c r="U27" s="213">
        <v>0</v>
      </c>
      <c r="V27" s="213">
        <v>0</v>
      </c>
      <c r="W27" s="213" t="e">
        <v>#N/A</v>
      </c>
      <c r="X27" s="213">
        <v>0</v>
      </c>
      <c r="Y27" s="213">
        <v>0</v>
      </c>
      <c r="Z27" s="213">
        <v>0</v>
      </c>
      <c r="AA27" s="213">
        <v>0</v>
      </c>
      <c r="AB27" s="213">
        <v>0</v>
      </c>
      <c r="AC27" s="213">
        <v>0</v>
      </c>
      <c r="AD27" s="213">
        <v>0</v>
      </c>
      <c r="AE27" s="213">
        <v>0</v>
      </c>
      <c r="AF27" s="213">
        <v>0</v>
      </c>
      <c r="AG27" s="213">
        <v>0</v>
      </c>
      <c r="AH27" s="213">
        <v>0</v>
      </c>
    </row>
    <row r="28" spans="1:34">
      <c r="A28" s="201" t="s">
        <v>245</v>
      </c>
      <c r="B28" s="201" t="s">
        <v>916</v>
      </c>
      <c r="C28" s="213">
        <v>0</v>
      </c>
      <c r="D28" s="213">
        <v>0</v>
      </c>
      <c r="E28" s="213">
        <v>0</v>
      </c>
      <c r="F28" s="213">
        <v>0</v>
      </c>
      <c r="G28" s="213">
        <v>0</v>
      </c>
      <c r="H28" s="213">
        <v>0</v>
      </c>
      <c r="I28" s="213">
        <v>0</v>
      </c>
      <c r="J28" s="213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0</v>
      </c>
      <c r="P28" s="213">
        <v>0</v>
      </c>
      <c r="Q28" s="213">
        <v>0</v>
      </c>
      <c r="R28" s="213">
        <v>0</v>
      </c>
      <c r="S28" s="213">
        <v>0</v>
      </c>
      <c r="T28" s="213">
        <v>0</v>
      </c>
      <c r="U28" s="213">
        <v>0</v>
      </c>
      <c r="V28" s="213">
        <v>0</v>
      </c>
      <c r="W28" s="213" t="e">
        <v>#N/A</v>
      </c>
      <c r="X28" s="213">
        <v>0</v>
      </c>
      <c r="Y28" s="213">
        <v>0</v>
      </c>
      <c r="Z28" s="213">
        <v>0</v>
      </c>
      <c r="AA28" s="213">
        <v>0</v>
      </c>
      <c r="AB28" s="213">
        <v>0</v>
      </c>
      <c r="AC28" s="213">
        <v>0</v>
      </c>
      <c r="AD28" s="213">
        <v>0</v>
      </c>
      <c r="AE28" s="213">
        <v>0</v>
      </c>
      <c r="AF28" s="213">
        <v>0</v>
      </c>
      <c r="AG28" s="213">
        <v>0</v>
      </c>
      <c r="AH28" s="213">
        <v>0</v>
      </c>
    </row>
    <row r="29" spans="1:34">
      <c r="A29" s="201" t="s">
        <v>246</v>
      </c>
      <c r="B29" s="201" t="s">
        <v>917</v>
      </c>
      <c r="C29" s="213">
        <v>5092149</v>
      </c>
      <c r="D29" s="213">
        <v>5482310</v>
      </c>
      <c r="E29" s="213">
        <v>5734074</v>
      </c>
      <c r="F29" s="213">
        <v>5951954</v>
      </c>
      <c r="G29" s="213">
        <v>6004260</v>
      </c>
      <c r="H29" s="213">
        <v>2857176</v>
      </c>
      <c r="I29" s="213">
        <v>3220283</v>
      </c>
      <c r="J29" s="213">
        <v>3313151</v>
      </c>
      <c r="K29" s="213">
        <v>3454295</v>
      </c>
      <c r="L29" s="213">
        <v>2797374</v>
      </c>
      <c r="M29" s="213">
        <v>3125166</v>
      </c>
      <c r="N29" s="213">
        <v>3583723</v>
      </c>
      <c r="O29" s="213">
        <v>3624691</v>
      </c>
      <c r="P29" s="213">
        <v>2181624</v>
      </c>
      <c r="Q29" s="213">
        <v>2914297</v>
      </c>
      <c r="R29" s="213">
        <v>3001391</v>
      </c>
      <c r="S29" s="213">
        <v>1460622</v>
      </c>
      <c r="T29" s="213">
        <v>2016619</v>
      </c>
      <c r="U29" s="213">
        <v>2379601</v>
      </c>
      <c r="V29" s="213">
        <v>2266038</v>
      </c>
      <c r="W29" s="213" t="e">
        <v>#N/A</v>
      </c>
      <c r="X29" s="213">
        <v>2300379</v>
      </c>
      <c r="Y29" s="213">
        <v>2892752</v>
      </c>
      <c r="Z29" s="213">
        <v>2723050</v>
      </c>
      <c r="AA29" s="213">
        <v>2092504</v>
      </c>
      <c r="AB29" s="213">
        <v>2422334</v>
      </c>
      <c r="AC29" s="213">
        <v>3093284</v>
      </c>
      <c r="AD29" s="213">
        <v>2128761</v>
      </c>
      <c r="AE29" s="213">
        <v>2716491</v>
      </c>
      <c r="AF29" s="213">
        <v>2400278</v>
      </c>
      <c r="AG29" s="213">
        <v>2761452</v>
      </c>
      <c r="AH29" s="213">
        <v>1715118</v>
      </c>
    </row>
    <row r="30" spans="1:34">
      <c r="A30" s="205" t="s">
        <v>247</v>
      </c>
      <c r="B30" s="205" t="s">
        <v>918</v>
      </c>
      <c r="C30" s="213">
        <v>0</v>
      </c>
      <c r="D30" s="213">
        <v>0</v>
      </c>
      <c r="E30" s="213">
        <v>0</v>
      </c>
      <c r="F30" s="213">
        <v>0</v>
      </c>
      <c r="G30" s="213">
        <v>0</v>
      </c>
      <c r="H30" s="213">
        <v>0</v>
      </c>
      <c r="I30" s="213">
        <v>0</v>
      </c>
      <c r="J30" s="213">
        <v>0</v>
      </c>
      <c r="K30" s="213">
        <v>0</v>
      </c>
      <c r="L30" s="213">
        <v>0</v>
      </c>
      <c r="M30" s="213">
        <v>0</v>
      </c>
      <c r="N30" s="213">
        <v>0</v>
      </c>
      <c r="O30" s="213">
        <v>0</v>
      </c>
      <c r="P30" s="213">
        <v>0</v>
      </c>
      <c r="Q30" s="213">
        <v>0</v>
      </c>
      <c r="R30" s="213">
        <v>0</v>
      </c>
      <c r="S30" s="213">
        <v>0</v>
      </c>
      <c r="T30" s="213">
        <v>0</v>
      </c>
      <c r="U30" s="213">
        <v>0</v>
      </c>
      <c r="V30" s="213">
        <v>0</v>
      </c>
      <c r="W30" s="213" t="e">
        <v>#N/A</v>
      </c>
      <c r="X30" s="213">
        <v>0</v>
      </c>
      <c r="Y30" s="213">
        <v>0</v>
      </c>
      <c r="Z30" s="213">
        <v>0</v>
      </c>
      <c r="AA30" s="213">
        <v>0</v>
      </c>
      <c r="AB30" s="213">
        <v>0</v>
      </c>
      <c r="AC30" s="213">
        <v>0</v>
      </c>
      <c r="AD30" s="213">
        <v>0</v>
      </c>
      <c r="AE30" s="213">
        <v>0</v>
      </c>
      <c r="AF30" s="213">
        <v>0</v>
      </c>
      <c r="AG30" s="213">
        <v>0</v>
      </c>
      <c r="AH30" s="213">
        <v>0</v>
      </c>
    </row>
    <row r="31" spans="1:34">
      <c r="A31" s="201" t="s">
        <v>248</v>
      </c>
      <c r="B31" s="201" t="s">
        <v>919</v>
      </c>
      <c r="C31" s="213">
        <v>0</v>
      </c>
      <c r="D31" s="213">
        <v>0</v>
      </c>
      <c r="E31" s="213">
        <v>0</v>
      </c>
      <c r="F31" s="213">
        <v>0</v>
      </c>
      <c r="G31" s="213">
        <v>0</v>
      </c>
      <c r="H31" s="213">
        <v>0</v>
      </c>
      <c r="I31" s="213">
        <v>0</v>
      </c>
      <c r="J31" s="213">
        <v>0</v>
      </c>
      <c r="K31" s="213">
        <v>0</v>
      </c>
      <c r="L31" s="213">
        <v>0</v>
      </c>
      <c r="M31" s="213">
        <v>0</v>
      </c>
      <c r="N31" s="213">
        <v>0</v>
      </c>
      <c r="O31" s="213">
        <v>0</v>
      </c>
      <c r="P31" s="213">
        <v>0</v>
      </c>
      <c r="Q31" s="213">
        <v>0</v>
      </c>
      <c r="R31" s="213">
        <v>0</v>
      </c>
      <c r="S31" s="213">
        <v>0</v>
      </c>
      <c r="T31" s="213">
        <v>0</v>
      </c>
      <c r="U31" s="213"/>
      <c r="V31" s="213">
        <v>0</v>
      </c>
      <c r="W31" s="213" t="e">
        <v>#N/A</v>
      </c>
      <c r="X31" s="213">
        <v>0</v>
      </c>
      <c r="Y31" s="213">
        <v>0</v>
      </c>
      <c r="Z31" s="213" t="e">
        <v>#REF!</v>
      </c>
      <c r="AA31" s="213">
        <v>0</v>
      </c>
      <c r="AB31" s="213">
        <v>0</v>
      </c>
      <c r="AC31" s="213">
        <v>0</v>
      </c>
      <c r="AD31" s="213">
        <v>0</v>
      </c>
      <c r="AE31" s="213">
        <v>0</v>
      </c>
      <c r="AF31" s="213">
        <v>0</v>
      </c>
      <c r="AG31" s="213">
        <v>0</v>
      </c>
      <c r="AH31" s="213">
        <v>0</v>
      </c>
    </row>
    <row r="32" spans="1:34">
      <c r="A32" s="201" t="s">
        <v>249</v>
      </c>
      <c r="B32" s="201" t="s">
        <v>920</v>
      </c>
      <c r="C32" s="213">
        <v>0</v>
      </c>
      <c r="D32" s="213">
        <v>0</v>
      </c>
      <c r="E32" s="213">
        <v>0</v>
      </c>
      <c r="F32" s="213">
        <v>0</v>
      </c>
      <c r="G32" s="213">
        <v>0</v>
      </c>
      <c r="H32" s="213">
        <v>0</v>
      </c>
      <c r="I32" s="213">
        <v>0</v>
      </c>
      <c r="J32" s="213">
        <v>0</v>
      </c>
      <c r="K32" s="213">
        <v>0</v>
      </c>
      <c r="L32" s="213">
        <v>0</v>
      </c>
      <c r="M32" s="213">
        <v>0</v>
      </c>
      <c r="N32" s="213">
        <v>0</v>
      </c>
      <c r="O32" s="213">
        <v>0</v>
      </c>
      <c r="P32" s="213">
        <v>0</v>
      </c>
      <c r="Q32" s="213">
        <v>0</v>
      </c>
      <c r="R32" s="213">
        <v>0</v>
      </c>
      <c r="S32" s="213">
        <v>0</v>
      </c>
      <c r="T32" s="213">
        <v>0</v>
      </c>
      <c r="U32" s="213"/>
      <c r="V32" s="213">
        <v>0</v>
      </c>
      <c r="W32" s="213" t="e">
        <v>#N/A</v>
      </c>
      <c r="X32" s="213">
        <v>0</v>
      </c>
      <c r="Y32" s="213">
        <v>0</v>
      </c>
      <c r="Z32" s="213" t="e">
        <v>#REF!</v>
      </c>
      <c r="AA32" s="213">
        <v>0</v>
      </c>
      <c r="AB32" s="213">
        <v>0</v>
      </c>
      <c r="AC32" s="213">
        <v>0</v>
      </c>
      <c r="AD32" s="213">
        <v>0</v>
      </c>
      <c r="AE32" s="213">
        <v>0</v>
      </c>
      <c r="AF32" s="213">
        <v>0</v>
      </c>
      <c r="AG32" s="213">
        <v>0</v>
      </c>
      <c r="AH32" s="213">
        <v>0</v>
      </c>
    </row>
    <row r="33" spans="1:34">
      <c r="A33" s="201" t="s">
        <v>250</v>
      </c>
      <c r="B33" s="201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>
        <v>0</v>
      </c>
      <c r="U33" s="213"/>
      <c r="V33" s="213">
        <v>0</v>
      </c>
      <c r="W33" s="213" t="e">
        <v>#N/A</v>
      </c>
      <c r="X33" s="213">
        <v>0</v>
      </c>
      <c r="Y33" s="213">
        <v>0</v>
      </c>
      <c r="Z33" s="213" t="e">
        <v>#REF!</v>
      </c>
      <c r="AA33" s="213">
        <v>0</v>
      </c>
      <c r="AB33" s="213">
        <v>0</v>
      </c>
      <c r="AC33" s="213">
        <v>0</v>
      </c>
      <c r="AD33" s="213">
        <v>0</v>
      </c>
      <c r="AE33" s="213">
        <v>0</v>
      </c>
      <c r="AF33" s="213">
        <v>0</v>
      </c>
      <c r="AG33" s="213">
        <v>0</v>
      </c>
      <c r="AH33" s="213">
        <v>0</v>
      </c>
    </row>
    <row r="34" spans="1:34">
      <c r="A34" s="205" t="s">
        <v>251</v>
      </c>
      <c r="B34" s="205" t="s">
        <v>921</v>
      </c>
      <c r="C34" s="212">
        <v>6782738</v>
      </c>
      <c r="D34" s="212">
        <v>5645832</v>
      </c>
      <c r="E34" s="212">
        <v>5506692</v>
      </c>
      <c r="F34" s="212">
        <v>5273972</v>
      </c>
      <c r="G34" s="212">
        <v>20633337</v>
      </c>
      <c r="H34" s="212">
        <v>30096719</v>
      </c>
      <c r="I34" s="212">
        <v>36640403</v>
      </c>
      <c r="J34" s="212">
        <v>44699890</v>
      </c>
      <c r="K34" s="212">
        <v>48540940</v>
      </c>
      <c r="L34" s="212">
        <v>15280778</v>
      </c>
      <c r="M34" s="212">
        <v>14812629</v>
      </c>
      <c r="N34" s="212">
        <v>15110230</v>
      </c>
      <c r="O34" s="212">
        <v>7639811</v>
      </c>
      <c r="P34" s="212">
        <v>6509289</v>
      </c>
      <c r="Q34" s="212">
        <v>6488125</v>
      </c>
      <c r="R34" s="212">
        <v>7068395</v>
      </c>
      <c r="S34" s="212">
        <v>6992164</v>
      </c>
      <c r="T34" s="212">
        <v>7049341</v>
      </c>
      <c r="U34" s="212">
        <v>7799013</v>
      </c>
      <c r="V34" s="212">
        <v>7063476</v>
      </c>
      <c r="W34" s="212" t="e">
        <v>#N/A</v>
      </c>
      <c r="X34" s="212">
        <v>9274329</v>
      </c>
      <c r="Y34" s="212">
        <v>9951748</v>
      </c>
      <c r="Z34" s="212">
        <v>9138155</v>
      </c>
      <c r="AA34" s="212">
        <v>8912744</v>
      </c>
      <c r="AB34" s="212">
        <v>9201959</v>
      </c>
      <c r="AC34" s="212">
        <v>8270949</v>
      </c>
      <c r="AD34" s="212">
        <v>8783029</v>
      </c>
      <c r="AE34" s="212">
        <v>8376770</v>
      </c>
      <c r="AF34" s="212">
        <v>8231455</v>
      </c>
      <c r="AG34" s="212">
        <v>8376957</v>
      </c>
      <c r="AH34" s="212">
        <v>7672080</v>
      </c>
    </row>
    <row r="35" spans="1:34">
      <c r="A35" s="201" t="s">
        <v>252</v>
      </c>
      <c r="B35" s="201" t="s">
        <v>922</v>
      </c>
      <c r="C35" s="213">
        <v>726949</v>
      </c>
      <c r="D35" s="213">
        <v>739159</v>
      </c>
      <c r="E35" s="213">
        <v>736891</v>
      </c>
      <c r="F35" s="213">
        <v>752463</v>
      </c>
      <c r="G35" s="213">
        <v>741735</v>
      </c>
      <c r="H35" s="213">
        <v>763298</v>
      </c>
      <c r="I35" s="213">
        <v>790408</v>
      </c>
      <c r="J35" s="213">
        <v>767603</v>
      </c>
      <c r="K35" s="213">
        <v>753002</v>
      </c>
      <c r="L35" s="213">
        <v>793859</v>
      </c>
      <c r="M35" s="213">
        <v>834848</v>
      </c>
      <c r="N35" s="213">
        <v>807734</v>
      </c>
      <c r="O35" s="213">
        <v>852150</v>
      </c>
      <c r="P35" s="213">
        <v>954144</v>
      </c>
      <c r="Q35" s="213">
        <v>977561</v>
      </c>
      <c r="R35" s="213">
        <v>973433</v>
      </c>
      <c r="S35" s="213">
        <v>951765</v>
      </c>
      <c r="T35" s="213">
        <v>950908</v>
      </c>
      <c r="U35" s="213">
        <v>972048</v>
      </c>
      <c r="V35" s="213">
        <v>958060</v>
      </c>
      <c r="W35" s="213" t="e">
        <v>#N/A</v>
      </c>
      <c r="X35" s="213">
        <v>926967</v>
      </c>
      <c r="Y35" s="213">
        <v>930958</v>
      </c>
      <c r="Z35" s="213">
        <v>907434</v>
      </c>
      <c r="AA35" s="213">
        <v>892523</v>
      </c>
      <c r="AB35" s="213">
        <v>916174</v>
      </c>
      <c r="AC35" s="213">
        <v>919877</v>
      </c>
      <c r="AD35" s="213">
        <v>941240</v>
      </c>
      <c r="AE35" s="213">
        <v>941967</v>
      </c>
      <c r="AF35" s="213">
        <v>959567</v>
      </c>
      <c r="AG35" s="213">
        <v>950407</v>
      </c>
      <c r="AH35" s="213">
        <v>941932</v>
      </c>
    </row>
    <row r="36" spans="1:34">
      <c r="A36" s="205" t="s">
        <v>253</v>
      </c>
      <c r="B36" s="205" t="s">
        <v>923</v>
      </c>
      <c r="C36" s="212">
        <v>1257757</v>
      </c>
      <c r="D36" s="212">
        <v>928147</v>
      </c>
      <c r="E36" s="212">
        <v>674402</v>
      </c>
      <c r="F36" s="212">
        <v>538714</v>
      </c>
      <c r="G36" s="212">
        <v>15907470</v>
      </c>
      <c r="H36" s="212">
        <v>24191489</v>
      </c>
      <c r="I36" s="212">
        <v>30797152</v>
      </c>
      <c r="J36" s="212">
        <v>36497200</v>
      </c>
      <c r="K36" s="212">
        <v>41279225</v>
      </c>
      <c r="L36" s="212">
        <v>8171737</v>
      </c>
      <c r="M36" s="212">
        <v>6386589</v>
      </c>
      <c r="N36" s="212">
        <v>6927613</v>
      </c>
      <c r="O36" s="212">
        <v>409959</v>
      </c>
      <c r="P36" s="212">
        <v>417903</v>
      </c>
      <c r="Q36" s="212">
        <v>387454</v>
      </c>
      <c r="R36" s="212">
        <v>389136</v>
      </c>
      <c r="S36" s="212">
        <v>396711</v>
      </c>
      <c r="T36" s="212">
        <v>391185</v>
      </c>
      <c r="U36" s="212">
        <v>346877</v>
      </c>
      <c r="V36" s="212">
        <v>355100</v>
      </c>
      <c r="W36" s="212" t="e">
        <v>#N/A</v>
      </c>
      <c r="X36" s="212">
        <v>377961</v>
      </c>
      <c r="Y36" s="212">
        <v>355002</v>
      </c>
      <c r="Z36" s="212">
        <v>333519</v>
      </c>
      <c r="AA36" s="212">
        <v>333080</v>
      </c>
      <c r="AB36" s="212">
        <v>349351</v>
      </c>
      <c r="AC36" s="212">
        <v>330957</v>
      </c>
      <c r="AD36" s="212">
        <v>348794</v>
      </c>
      <c r="AE36" s="212">
        <v>366530</v>
      </c>
      <c r="AF36" s="212">
        <v>351967</v>
      </c>
      <c r="AG36" s="212">
        <v>345041</v>
      </c>
      <c r="AH36" s="212">
        <v>341319</v>
      </c>
    </row>
    <row r="37" spans="1:34">
      <c r="A37" s="201" t="s">
        <v>254</v>
      </c>
      <c r="B37" s="201" t="s">
        <v>924</v>
      </c>
      <c r="C37" s="213">
        <v>412972</v>
      </c>
      <c r="D37" s="213">
        <v>422751</v>
      </c>
      <c r="E37" s="213">
        <v>397163</v>
      </c>
      <c r="F37" s="213">
        <v>405869</v>
      </c>
      <c r="G37" s="213">
        <v>413723</v>
      </c>
      <c r="H37" s="213">
        <v>418650</v>
      </c>
      <c r="I37" s="213">
        <v>392474</v>
      </c>
      <c r="J37" s="213">
        <v>400463</v>
      </c>
      <c r="K37" s="213">
        <v>405594</v>
      </c>
      <c r="L37" s="213">
        <v>413164</v>
      </c>
      <c r="M37" s="213">
        <v>387098</v>
      </c>
      <c r="N37" s="213">
        <v>395048</v>
      </c>
      <c r="O37" s="213">
        <v>401992</v>
      </c>
      <c r="P37" s="213">
        <v>410627</v>
      </c>
      <c r="Q37" s="213">
        <v>381345</v>
      </c>
      <c r="R37" s="213">
        <v>388803</v>
      </c>
      <c r="S37" s="213">
        <v>396371</v>
      </c>
      <c r="T37" s="213">
        <v>390130</v>
      </c>
      <c r="U37" s="213">
        <v>345793</v>
      </c>
      <c r="V37" s="213">
        <v>351752</v>
      </c>
      <c r="W37" s="213" t="e">
        <v>#N/A</v>
      </c>
      <c r="X37" s="213">
        <v>369047</v>
      </c>
      <c r="Y37" s="213">
        <v>346500</v>
      </c>
      <c r="Z37" s="213">
        <v>332709</v>
      </c>
      <c r="AA37" s="213">
        <v>332458</v>
      </c>
      <c r="AB37" s="213">
        <v>348943</v>
      </c>
      <c r="AC37" s="213">
        <v>330541</v>
      </c>
      <c r="AD37" s="213">
        <v>348360</v>
      </c>
      <c r="AE37" s="213">
        <v>366077</v>
      </c>
      <c r="AF37" s="213">
        <v>351446</v>
      </c>
      <c r="AG37" s="213">
        <v>330426</v>
      </c>
      <c r="AH37" s="213">
        <v>339964</v>
      </c>
    </row>
    <row r="38" spans="1:34">
      <c r="A38" s="201" t="s">
        <v>255</v>
      </c>
      <c r="B38" s="201" t="s">
        <v>925</v>
      </c>
      <c r="C38" s="213">
        <v>844785</v>
      </c>
      <c r="D38" s="213">
        <v>505396</v>
      </c>
      <c r="E38" s="213">
        <v>277239</v>
      </c>
      <c r="F38" s="213">
        <v>132845</v>
      </c>
      <c r="G38" s="213">
        <v>15493747</v>
      </c>
      <c r="H38" s="213">
        <v>23772839</v>
      </c>
      <c r="I38" s="213">
        <v>30404678</v>
      </c>
      <c r="J38" s="213">
        <v>36096737</v>
      </c>
      <c r="K38" s="213">
        <v>40873631</v>
      </c>
      <c r="L38" s="213">
        <v>7758573</v>
      </c>
      <c r="M38" s="213">
        <v>5999491</v>
      </c>
      <c r="N38" s="213">
        <v>6532565</v>
      </c>
      <c r="O38" s="213">
        <v>7967</v>
      </c>
      <c r="P38" s="213">
        <v>7276</v>
      </c>
      <c r="Q38" s="213">
        <v>6109</v>
      </c>
      <c r="R38" s="213">
        <v>333</v>
      </c>
      <c r="S38" s="213">
        <v>340</v>
      </c>
      <c r="T38" s="213">
        <v>1055</v>
      </c>
      <c r="U38" s="213">
        <v>1084</v>
      </c>
      <c r="V38" s="213">
        <v>3348</v>
      </c>
      <c r="W38" s="213" t="e">
        <v>#N/A</v>
      </c>
      <c r="X38" s="213">
        <v>8914</v>
      </c>
      <c r="Y38" s="213">
        <v>8502</v>
      </c>
      <c r="Z38" s="213">
        <v>810</v>
      </c>
      <c r="AA38" s="213">
        <v>622</v>
      </c>
      <c r="AB38" s="213">
        <v>408</v>
      </c>
      <c r="AC38" s="213">
        <v>416</v>
      </c>
      <c r="AD38" s="213">
        <v>434</v>
      </c>
      <c r="AE38" s="213">
        <v>453</v>
      </c>
      <c r="AF38" s="213">
        <v>521</v>
      </c>
      <c r="AG38" s="213">
        <v>14615</v>
      </c>
      <c r="AH38" s="213">
        <v>1355</v>
      </c>
    </row>
    <row r="39" spans="1:34">
      <c r="A39" s="201" t="s">
        <v>256</v>
      </c>
      <c r="B39" s="201" t="s">
        <v>926</v>
      </c>
      <c r="C39" s="213">
        <v>1255706</v>
      </c>
      <c r="D39" s="213">
        <v>1160608</v>
      </c>
      <c r="E39" s="213">
        <v>1195404</v>
      </c>
      <c r="F39" s="213">
        <v>1405043</v>
      </c>
      <c r="G39" s="213">
        <v>1483514</v>
      </c>
      <c r="H39" s="213">
        <v>1636211</v>
      </c>
      <c r="I39" s="213">
        <v>1613701</v>
      </c>
      <c r="J39" s="213">
        <v>1814708</v>
      </c>
      <c r="K39" s="213">
        <v>1997712</v>
      </c>
      <c r="L39" s="213">
        <v>2321825</v>
      </c>
      <c r="M39" s="213">
        <v>2628891</v>
      </c>
      <c r="N39" s="213">
        <v>3326553</v>
      </c>
      <c r="O39" s="213">
        <v>3380373</v>
      </c>
      <c r="P39" s="213">
        <v>3318462</v>
      </c>
      <c r="Q39" s="213">
        <v>3417153</v>
      </c>
      <c r="R39" s="213">
        <v>3525249</v>
      </c>
      <c r="S39" s="213">
        <v>3719262</v>
      </c>
      <c r="T39" s="213">
        <v>3899992</v>
      </c>
      <c r="U39" s="213">
        <v>3900129</v>
      </c>
      <c r="V39" s="213">
        <v>3820495</v>
      </c>
      <c r="W39" s="213" t="e">
        <v>#N/A</v>
      </c>
      <c r="X39" s="213">
        <v>3755952</v>
      </c>
      <c r="Y39" s="213">
        <v>3506129</v>
      </c>
      <c r="Z39" s="213">
        <v>3393253</v>
      </c>
      <c r="AA39" s="213">
        <v>3516869</v>
      </c>
      <c r="AB39" s="213">
        <v>3509854</v>
      </c>
      <c r="AC39" s="213">
        <v>3456399</v>
      </c>
      <c r="AD39" s="213">
        <v>3441497</v>
      </c>
      <c r="AE39" s="213">
        <v>3497650</v>
      </c>
      <c r="AF39" s="213">
        <v>3508472</v>
      </c>
      <c r="AG39" s="213">
        <v>3497476</v>
      </c>
      <c r="AH39" s="213">
        <v>3476131</v>
      </c>
    </row>
    <row r="40" spans="1:34">
      <c r="A40" s="201" t="s">
        <v>257</v>
      </c>
      <c r="B40" s="201" t="s">
        <v>927</v>
      </c>
      <c r="C40" s="213">
        <v>0</v>
      </c>
      <c r="D40" s="213">
        <v>0</v>
      </c>
      <c r="E40" s="213">
        <v>0</v>
      </c>
      <c r="F40" s="213">
        <v>0</v>
      </c>
      <c r="G40" s="213">
        <v>0</v>
      </c>
      <c r="H40" s="213">
        <v>0</v>
      </c>
      <c r="I40" s="213">
        <v>0</v>
      </c>
      <c r="J40" s="213">
        <v>0</v>
      </c>
      <c r="K40" s="213">
        <v>0</v>
      </c>
      <c r="L40" s="213">
        <v>0</v>
      </c>
      <c r="M40" s="213">
        <v>0</v>
      </c>
      <c r="N40" s="213">
        <v>0</v>
      </c>
      <c r="O40" s="213">
        <v>0</v>
      </c>
      <c r="P40" s="213">
        <v>0</v>
      </c>
      <c r="Q40" s="213">
        <v>0</v>
      </c>
      <c r="R40" s="213">
        <v>0</v>
      </c>
      <c r="S40" s="213">
        <v>0</v>
      </c>
      <c r="T40" s="213">
        <v>0</v>
      </c>
      <c r="U40" s="213">
        <v>0</v>
      </c>
      <c r="V40" s="213">
        <v>0</v>
      </c>
      <c r="W40" s="213" t="e">
        <v>#N/A</v>
      </c>
      <c r="X40" s="213">
        <v>0</v>
      </c>
      <c r="Y40" s="213">
        <v>0</v>
      </c>
      <c r="Z40" s="213">
        <v>0</v>
      </c>
      <c r="AA40" s="213">
        <v>0</v>
      </c>
      <c r="AB40" s="213">
        <v>0</v>
      </c>
      <c r="AC40" s="213">
        <v>0</v>
      </c>
      <c r="AD40" s="213">
        <v>0</v>
      </c>
      <c r="AE40" s="213">
        <v>0</v>
      </c>
      <c r="AF40" s="213">
        <v>0</v>
      </c>
      <c r="AG40" s="213">
        <v>0</v>
      </c>
      <c r="AH40" s="213">
        <v>0</v>
      </c>
    </row>
    <row r="41" spans="1:34">
      <c r="A41" s="201" t="s">
        <v>258</v>
      </c>
      <c r="B41" s="201" t="s">
        <v>928</v>
      </c>
      <c r="C41" s="213">
        <v>3463513</v>
      </c>
      <c r="D41" s="213">
        <v>2756545</v>
      </c>
      <c r="E41" s="213">
        <v>2857875</v>
      </c>
      <c r="F41" s="213">
        <v>2559035</v>
      </c>
      <c r="G41" s="213">
        <v>2470320</v>
      </c>
      <c r="H41" s="213">
        <v>2268434</v>
      </c>
      <c r="I41" s="213">
        <v>2548893</v>
      </c>
      <c r="J41" s="213">
        <v>2480777</v>
      </c>
      <c r="K41" s="213">
        <v>2204503</v>
      </c>
      <c r="L41" s="213">
        <v>1803022</v>
      </c>
      <c r="M41" s="213">
        <v>2007541</v>
      </c>
      <c r="N41" s="213">
        <v>1812367</v>
      </c>
      <c r="O41" s="213">
        <v>1866758</v>
      </c>
      <c r="P41" s="213">
        <v>1792656</v>
      </c>
      <c r="Q41" s="213">
        <v>1692088</v>
      </c>
      <c r="R41" s="213">
        <v>2134339</v>
      </c>
      <c r="S41" s="213">
        <v>1867155</v>
      </c>
      <c r="T41" s="213">
        <v>1718098</v>
      </c>
      <c r="U41" s="213">
        <v>2466513</v>
      </c>
      <c r="V41" s="213">
        <v>1798527</v>
      </c>
      <c r="W41" s="213" t="e">
        <v>#N/A</v>
      </c>
      <c r="X41" s="213">
        <v>1771395</v>
      </c>
      <c r="Y41" s="213">
        <v>2030743</v>
      </c>
      <c r="Z41" s="213">
        <v>1789808</v>
      </c>
      <c r="AA41" s="213">
        <v>2124842</v>
      </c>
      <c r="AB41" s="213">
        <v>2725406</v>
      </c>
      <c r="AC41" s="213">
        <v>2064581</v>
      </c>
      <c r="AD41" s="213">
        <v>2835344</v>
      </c>
      <c r="AE41" s="213">
        <v>2545226</v>
      </c>
      <c r="AF41" s="213">
        <v>2538650</v>
      </c>
      <c r="AG41" s="213">
        <v>2774295</v>
      </c>
      <c r="AH41" s="213">
        <v>2196048</v>
      </c>
    </row>
    <row r="42" spans="1:34">
      <c r="A42" s="201" t="s">
        <v>259</v>
      </c>
      <c r="B42" s="201" t="s">
        <v>929</v>
      </c>
      <c r="C42" s="213">
        <v>2402</v>
      </c>
      <c r="D42" s="213">
        <v>2188</v>
      </c>
      <c r="E42" s="213">
        <v>0</v>
      </c>
      <c r="F42" s="213">
        <v>0</v>
      </c>
      <c r="G42" s="213">
        <v>0</v>
      </c>
      <c r="H42" s="213">
        <v>0</v>
      </c>
      <c r="I42" s="213">
        <v>0</v>
      </c>
      <c r="J42" s="213">
        <v>2978307</v>
      </c>
      <c r="K42" s="213">
        <v>2278938</v>
      </c>
      <c r="L42" s="213">
        <v>2083167</v>
      </c>
      <c r="M42" s="213">
        <v>2354394</v>
      </c>
      <c r="N42" s="213">
        <v>0</v>
      </c>
      <c r="O42" s="213">
        <v>0</v>
      </c>
      <c r="P42" s="213">
        <v>0</v>
      </c>
      <c r="Q42" s="213">
        <v>0</v>
      </c>
      <c r="R42" s="213">
        <v>0</v>
      </c>
      <c r="S42" s="213">
        <v>0</v>
      </c>
      <c r="T42" s="213">
        <v>0</v>
      </c>
      <c r="U42" s="213">
        <v>0</v>
      </c>
      <c r="V42" s="213">
        <v>0</v>
      </c>
      <c r="W42" s="213" t="e">
        <v>#N/A</v>
      </c>
      <c r="X42" s="213">
        <v>0</v>
      </c>
      <c r="Y42" s="213">
        <v>0</v>
      </c>
      <c r="Z42" s="213">
        <v>0</v>
      </c>
      <c r="AA42" s="213">
        <v>0</v>
      </c>
      <c r="AB42" s="213">
        <v>0</v>
      </c>
      <c r="AC42" s="213">
        <v>0</v>
      </c>
      <c r="AD42" s="213">
        <v>0</v>
      </c>
      <c r="AE42" s="213">
        <v>0</v>
      </c>
      <c r="AF42" s="213">
        <v>0</v>
      </c>
      <c r="AG42" s="213">
        <v>0</v>
      </c>
      <c r="AH42" s="213">
        <v>0</v>
      </c>
    </row>
    <row r="43" spans="1:34">
      <c r="A43" s="201" t="s">
        <v>260</v>
      </c>
      <c r="B43" s="201" t="s">
        <v>930</v>
      </c>
      <c r="C43" s="213">
        <v>76411</v>
      </c>
      <c r="D43" s="213">
        <v>59185</v>
      </c>
      <c r="E43" s="213">
        <v>42120</v>
      </c>
      <c r="F43" s="213">
        <v>18717</v>
      </c>
      <c r="G43" s="213">
        <v>30298</v>
      </c>
      <c r="H43" s="213">
        <v>1237287</v>
      </c>
      <c r="I43" s="213">
        <v>890249</v>
      </c>
      <c r="J43" s="213">
        <v>161295</v>
      </c>
      <c r="K43" s="213">
        <v>27560</v>
      </c>
      <c r="L43" s="213">
        <v>107168</v>
      </c>
      <c r="M43" s="213">
        <v>600366</v>
      </c>
      <c r="N43" s="213">
        <v>2235963</v>
      </c>
      <c r="O43" s="213">
        <v>1130571</v>
      </c>
      <c r="P43" s="213">
        <v>26124</v>
      </c>
      <c r="Q43" s="213">
        <v>13869</v>
      </c>
      <c r="R43" s="213">
        <v>46238</v>
      </c>
      <c r="S43" s="213">
        <v>57271</v>
      </c>
      <c r="T43" s="213">
        <v>89158</v>
      </c>
      <c r="U43" s="213">
        <v>113446</v>
      </c>
      <c r="V43" s="213">
        <v>131294</v>
      </c>
      <c r="W43" s="213" t="e">
        <v>#N/A</v>
      </c>
      <c r="X43" s="213">
        <v>2442054</v>
      </c>
      <c r="Y43" s="213">
        <v>3128916</v>
      </c>
      <c r="Z43" s="213">
        <v>2714141</v>
      </c>
      <c r="AA43" s="213">
        <v>2045430</v>
      </c>
      <c r="AB43" s="213">
        <v>1701174</v>
      </c>
      <c r="AC43" s="213">
        <v>1499135</v>
      </c>
      <c r="AD43" s="213">
        <v>1216154</v>
      </c>
      <c r="AE43" s="213">
        <v>1025397</v>
      </c>
      <c r="AF43" s="213">
        <v>872799</v>
      </c>
      <c r="AG43" s="213">
        <v>809738</v>
      </c>
      <c r="AH43" s="213">
        <v>716650</v>
      </c>
    </row>
    <row r="44" spans="1:34">
      <c r="A44" s="205" t="s">
        <v>261</v>
      </c>
      <c r="B44" s="205" t="s">
        <v>931</v>
      </c>
      <c r="C44" s="207">
        <v>24884078</v>
      </c>
      <c r="D44" s="207">
        <v>30133713</v>
      </c>
      <c r="E44" s="207">
        <v>30515174</v>
      </c>
      <c r="F44" s="207">
        <v>31768685</v>
      </c>
      <c r="G44" s="207">
        <v>29861204</v>
      </c>
      <c r="H44" s="207">
        <v>31403718</v>
      </c>
      <c r="I44" s="207">
        <v>30643895</v>
      </c>
      <c r="J44" s="207">
        <v>31797397</v>
      </c>
      <c r="K44" s="207">
        <v>31886429</v>
      </c>
      <c r="L44" s="207">
        <v>34944614</v>
      </c>
      <c r="M44" s="207">
        <v>31777433</v>
      </c>
      <c r="N44" s="207">
        <v>39084436</v>
      </c>
      <c r="O44" s="207">
        <v>34037660</v>
      </c>
      <c r="P44" s="207">
        <v>38437553</v>
      </c>
      <c r="Q44" s="207">
        <v>40664287</v>
      </c>
      <c r="R44" s="207">
        <v>52974897</v>
      </c>
      <c r="S44" s="207">
        <v>35166114</v>
      </c>
      <c r="T44" s="207">
        <v>37657007</v>
      </c>
      <c r="U44" s="207">
        <v>41647606</v>
      </c>
      <c r="V44" s="207">
        <v>38359178</v>
      </c>
      <c r="W44" s="207" t="e">
        <v>#N/A</v>
      </c>
      <c r="X44" s="207">
        <v>29302853</v>
      </c>
      <c r="Y44" s="207">
        <v>28884084</v>
      </c>
      <c r="Z44" s="207">
        <v>35153698</v>
      </c>
      <c r="AA44" s="207">
        <v>50516121</v>
      </c>
      <c r="AB44" s="207">
        <v>70931395</v>
      </c>
      <c r="AC44" s="207">
        <v>46633974</v>
      </c>
      <c r="AD44" s="207">
        <v>67444414</v>
      </c>
      <c r="AE44" s="207">
        <v>76667948</v>
      </c>
      <c r="AF44" s="207">
        <v>67652916</v>
      </c>
      <c r="AG44" s="207">
        <v>72337182</v>
      </c>
      <c r="AH44" s="207">
        <v>75580546</v>
      </c>
    </row>
    <row r="45" spans="1:34">
      <c r="A45" s="205" t="s">
        <v>262</v>
      </c>
      <c r="B45" s="205" t="s">
        <v>932</v>
      </c>
      <c r="C45" s="212">
        <v>1188519</v>
      </c>
      <c r="D45" s="212">
        <v>1283323</v>
      </c>
      <c r="E45" s="212">
        <v>1480624</v>
      </c>
      <c r="F45" s="212">
        <v>1453833</v>
      </c>
      <c r="G45" s="212">
        <v>1468502</v>
      </c>
      <c r="H45" s="212">
        <v>1589027</v>
      </c>
      <c r="I45" s="212">
        <v>1829516</v>
      </c>
      <c r="J45" s="212">
        <v>1869784</v>
      </c>
      <c r="K45" s="212">
        <v>1908290</v>
      </c>
      <c r="L45" s="212">
        <v>1936751</v>
      </c>
      <c r="M45" s="212">
        <v>2005351</v>
      </c>
      <c r="N45" s="212">
        <v>1985344</v>
      </c>
      <c r="O45" s="212">
        <v>1952440</v>
      </c>
      <c r="P45" s="212">
        <v>2119467</v>
      </c>
      <c r="Q45" s="212">
        <v>2195173</v>
      </c>
      <c r="R45" s="212">
        <v>2213452</v>
      </c>
      <c r="S45" s="212">
        <v>2223054</v>
      </c>
      <c r="T45" s="212">
        <v>2571735</v>
      </c>
      <c r="U45" s="212">
        <v>2637634</v>
      </c>
      <c r="V45" s="212">
        <v>2982207</v>
      </c>
      <c r="W45" s="212" t="e">
        <v>#N/A</v>
      </c>
      <c r="X45" s="212">
        <v>3876412</v>
      </c>
      <c r="Y45" s="212">
        <v>3932447</v>
      </c>
      <c r="Z45" s="212">
        <v>4372510</v>
      </c>
      <c r="AA45" s="212">
        <v>4890730</v>
      </c>
      <c r="AB45" s="212">
        <v>6740664</v>
      </c>
      <c r="AC45" s="212">
        <v>7544265</v>
      </c>
      <c r="AD45" s="212">
        <v>8588556</v>
      </c>
      <c r="AE45" s="212">
        <v>11282603</v>
      </c>
      <c r="AF45" s="212">
        <v>13048388</v>
      </c>
      <c r="AG45" s="212">
        <v>15360298</v>
      </c>
      <c r="AH45" s="212">
        <v>16587937</v>
      </c>
    </row>
    <row r="46" spans="1:34">
      <c r="A46" s="201" t="s">
        <v>263</v>
      </c>
      <c r="B46" s="201" t="s">
        <v>933</v>
      </c>
      <c r="C46" s="213">
        <v>0</v>
      </c>
      <c r="D46" s="213">
        <v>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3">
        <v>0</v>
      </c>
      <c r="K46" s="213">
        <v>0</v>
      </c>
      <c r="L46" s="213">
        <v>0</v>
      </c>
      <c r="M46" s="213">
        <v>0</v>
      </c>
      <c r="N46" s="213">
        <v>0</v>
      </c>
      <c r="O46" s="213">
        <v>0</v>
      </c>
      <c r="P46" s="213">
        <v>0</v>
      </c>
      <c r="Q46" s="213">
        <v>0</v>
      </c>
      <c r="R46" s="213">
        <v>0</v>
      </c>
      <c r="S46" s="213">
        <v>0</v>
      </c>
      <c r="T46" s="213">
        <v>0</v>
      </c>
      <c r="U46" s="213">
        <v>0</v>
      </c>
      <c r="V46" s="213">
        <v>0</v>
      </c>
      <c r="W46" s="213" t="e">
        <v>#N/A</v>
      </c>
      <c r="X46" s="213">
        <v>0</v>
      </c>
      <c r="Y46" s="213">
        <v>0</v>
      </c>
      <c r="Z46" s="213">
        <v>0</v>
      </c>
      <c r="AA46" s="213">
        <v>0</v>
      </c>
      <c r="AB46" s="213">
        <v>0</v>
      </c>
      <c r="AC46" s="213">
        <v>0</v>
      </c>
      <c r="AD46" s="213">
        <v>0</v>
      </c>
      <c r="AE46" s="213">
        <v>0</v>
      </c>
      <c r="AF46" s="213">
        <v>0</v>
      </c>
      <c r="AG46" s="213">
        <v>0</v>
      </c>
      <c r="AH46" s="213">
        <v>0</v>
      </c>
    </row>
    <row r="47" spans="1:34">
      <c r="A47" s="201" t="s">
        <v>264</v>
      </c>
      <c r="B47" s="201" t="s">
        <v>934</v>
      </c>
      <c r="C47" s="213">
        <v>1188519</v>
      </c>
      <c r="D47" s="213">
        <v>1283323</v>
      </c>
      <c r="E47" s="213">
        <v>1480624</v>
      </c>
      <c r="F47" s="213">
        <v>1453833</v>
      </c>
      <c r="G47" s="213">
        <v>1468502</v>
      </c>
      <c r="H47" s="213">
        <v>1589027</v>
      </c>
      <c r="I47" s="213">
        <v>1829516</v>
      </c>
      <c r="J47" s="213">
        <v>1869784</v>
      </c>
      <c r="K47" s="213">
        <v>1908290</v>
      </c>
      <c r="L47" s="213">
        <v>1936751</v>
      </c>
      <c r="M47" s="213">
        <v>2005351</v>
      </c>
      <c r="N47" s="213">
        <v>1985344</v>
      </c>
      <c r="O47" s="213">
        <v>1952440</v>
      </c>
      <c r="P47" s="213">
        <v>2119467</v>
      </c>
      <c r="Q47" s="213">
        <v>2195173</v>
      </c>
      <c r="R47" s="213">
        <v>2213452</v>
      </c>
      <c r="S47" s="213">
        <v>2223054</v>
      </c>
      <c r="T47" s="213">
        <v>2571735</v>
      </c>
      <c r="U47" s="213">
        <v>2637634</v>
      </c>
      <c r="V47" s="213">
        <v>2982207</v>
      </c>
      <c r="W47" s="213" t="e">
        <v>#N/A</v>
      </c>
      <c r="X47" s="213">
        <v>3876412</v>
      </c>
      <c r="Y47" s="213">
        <v>3932447</v>
      </c>
      <c r="Z47" s="213">
        <v>4372510</v>
      </c>
      <c r="AA47" s="213">
        <v>4890730</v>
      </c>
      <c r="AB47" s="213">
        <v>6740664</v>
      </c>
      <c r="AC47" s="213">
        <v>7544265</v>
      </c>
      <c r="AD47" s="213">
        <v>8588556</v>
      </c>
      <c r="AE47" s="213">
        <v>11282603</v>
      </c>
      <c r="AF47" s="213">
        <v>13048388</v>
      </c>
      <c r="AG47" s="213">
        <v>15360298</v>
      </c>
      <c r="AH47" s="213">
        <v>16587937</v>
      </c>
    </row>
    <row r="48" spans="1:34">
      <c r="A48" s="205" t="s">
        <v>265</v>
      </c>
      <c r="B48" s="205" t="s">
        <v>935</v>
      </c>
      <c r="C48" s="212">
        <v>20615655</v>
      </c>
      <c r="D48" s="212">
        <v>26616734</v>
      </c>
      <c r="E48" s="212">
        <v>27023468</v>
      </c>
      <c r="F48" s="212">
        <v>29097483</v>
      </c>
      <c r="G48" s="212">
        <v>27016849</v>
      </c>
      <c r="H48" s="212">
        <v>27817430</v>
      </c>
      <c r="I48" s="212">
        <v>27072303</v>
      </c>
      <c r="J48" s="212">
        <v>27298048</v>
      </c>
      <c r="K48" s="212">
        <v>27987837</v>
      </c>
      <c r="L48" s="212">
        <v>28096746</v>
      </c>
      <c r="M48" s="212">
        <v>27513225</v>
      </c>
      <c r="N48" s="212">
        <v>29347042</v>
      </c>
      <c r="O48" s="212">
        <v>29642261</v>
      </c>
      <c r="P48" s="212">
        <v>31776687</v>
      </c>
      <c r="Q48" s="212">
        <v>31124973</v>
      </c>
      <c r="R48" s="212">
        <v>25426866</v>
      </c>
      <c r="S48" s="212">
        <v>22843403</v>
      </c>
      <c r="T48" s="212">
        <v>22196059</v>
      </c>
      <c r="U48" s="212">
        <v>25643910</v>
      </c>
      <c r="V48" s="212">
        <v>20503867</v>
      </c>
      <c r="W48" s="212" t="e">
        <v>#N/A</v>
      </c>
      <c r="X48" s="212">
        <v>19279393</v>
      </c>
      <c r="Y48" s="212">
        <v>20644346</v>
      </c>
      <c r="Z48" s="212">
        <v>22509945</v>
      </c>
      <c r="AA48" s="212">
        <v>25164360</v>
      </c>
      <c r="AB48" s="212">
        <v>29222410</v>
      </c>
      <c r="AC48" s="212">
        <v>35234382</v>
      </c>
      <c r="AD48" s="212">
        <v>36655565</v>
      </c>
      <c r="AE48" s="212">
        <v>39781796</v>
      </c>
      <c r="AF48" s="212">
        <v>42988956</v>
      </c>
      <c r="AG48" s="212">
        <v>44527488</v>
      </c>
      <c r="AH48" s="212">
        <v>43724111</v>
      </c>
    </row>
    <row r="49" spans="1:34">
      <c r="A49" s="201" t="s">
        <v>266</v>
      </c>
      <c r="B49" s="201" t="s">
        <v>936</v>
      </c>
      <c r="C49" s="213">
        <v>0</v>
      </c>
      <c r="D49" s="213">
        <v>0</v>
      </c>
      <c r="E49" s="213">
        <v>364861</v>
      </c>
      <c r="F49" s="213">
        <v>1993591</v>
      </c>
      <c r="G49" s="213">
        <v>677693</v>
      </c>
      <c r="H49" s="213">
        <v>3040894</v>
      </c>
      <c r="I49" s="213">
        <v>2359510</v>
      </c>
      <c r="J49" s="213">
        <v>4362122</v>
      </c>
      <c r="K49" s="213">
        <v>5457116</v>
      </c>
      <c r="L49" s="213">
        <v>6959003</v>
      </c>
      <c r="M49" s="213">
        <v>7285085</v>
      </c>
      <c r="N49" s="213">
        <v>6956845</v>
      </c>
      <c r="O49" s="213">
        <v>9385478</v>
      </c>
      <c r="P49" s="213">
        <v>10910217</v>
      </c>
      <c r="Q49" s="213">
        <v>11746280</v>
      </c>
      <c r="R49" s="213">
        <v>5794820</v>
      </c>
      <c r="S49" s="213">
        <v>5269011</v>
      </c>
      <c r="T49" s="213">
        <v>4836101</v>
      </c>
      <c r="U49" s="213">
        <v>2999591</v>
      </c>
      <c r="V49" s="213">
        <v>1123206</v>
      </c>
      <c r="W49" s="213" t="e">
        <v>#N/A</v>
      </c>
      <c r="X49" s="213">
        <v>0</v>
      </c>
      <c r="Y49" s="213">
        <v>0</v>
      </c>
      <c r="Z49" s="213">
        <v>0</v>
      </c>
      <c r="AA49" s="213">
        <v>0</v>
      </c>
      <c r="AB49" s="213">
        <v>1922267</v>
      </c>
      <c r="AC49" s="213">
        <v>0</v>
      </c>
      <c r="AD49" s="213">
        <v>0</v>
      </c>
      <c r="AE49" s="213">
        <v>332986</v>
      </c>
      <c r="AF49" s="213">
        <v>3234882</v>
      </c>
      <c r="AG49" s="213">
        <v>4279226</v>
      </c>
      <c r="AH49" s="213">
        <v>2263989</v>
      </c>
    </row>
    <row r="50" spans="1:34">
      <c r="A50" s="201" t="s">
        <v>267</v>
      </c>
      <c r="B50" s="201" t="s">
        <v>937</v>
      </c>
      <c r="C50" s="213">
        <v>20615655</v>
      </c>
      <c r="D50" s="213">
        <v>26616734</v>
      </c>
      <c r="E50" s="213">
        <v>26658607</v>
      </c>
      <c r="F50" s="213">
        <v>27103892</v>
      </c>
      <c r="G50" s="213">
        <v>26339156</v>
      </c>
      <c r="H50" s="213">
        <v>24776536</v>
      </c>
      <c r="I50" s="213">
        <v>24712793</v>
      </c>
      <c r="J50" s="213">
        <v>22935926</v>
      </c>
      <c r="K50" s="213">
        <v>22530721</v>
      </c>
      <c r="L50" s="213">
        <v>21137743</v>
      </c>
      <c r="M50" s="213">
        <v>20228140</v>
      </c>
      <c r="N50" s="213">
        <v>22390197</v>
      </c>
      <c r="O50" s="213">
        <v>20256783</v>
      </c>
      <c r="P50" s="213">
        <v>20866470</v>
      </c>
      <c r="Q50" s="213">
        <v>19378693</v>
      </c>
      <c r="R50" s="213">
        <v>19632046</v>
      </c>
      <c r="S50" s="213">
        <v>17574392</v>
      </c>
      <c r="T50" s="213">
        <v>17359958</v>
      </c>
      <c r="U50" s="213">
        <v>22644319</v>
      </c>
      <c r="V50" s="213">
        <v>19380661</v>
      </c>
      <c r="W50" s="213" t="e">
        <v>#N/A</v>
      </c>
      <c r="X50" s="213">
        <v>19279393</v>
      </c>
      <c r="Y50" s="213">
        <v>20644346</v>
      </c>
      <c r="Z50" s="213">
        <v>22509945</v>
      </c>
      <c r="AA50" s="213">
        <v>25164360</v>
      </c>
      <c r="AB50" s="213">
        <v>27300143</v>
      </c>
      <c r="AC50" s="213">
        <v>35234382</v>
      </c>
      <c r="AD50" s="213">
        <v>36655565</v>
      </c>
      <c r="AE50" s="213">
        <v>39448810</v>
      </c>
      <c r="AF50" s="213">
        <v>39754074</v>
      </c>
      <c r="AG50" s="213">
        <v>40248262</v>
      </c>
      <c r="AH50" s="213">
        <v>41460122</v>
      </c>
    </row>
    <row r="51" spans="1:34">
      <c r="A51" s="205" t="s">
        <v>268</v>
      </c>
      <c r="B51" s="205" t="s">
        <v>938</v>
      </c>
      <c r="C51" s="212">
        <v>3079904</v>
      </c>
      <c r="D51" s="212">
        <v>2233656</v>
      </c>
      <c r="E51" s="212">
        <v>2011082</v>
      </c>
      <c r="F51" s="212">
        <v>1217369</v>
      </c>
      <c r="G51" s="212">
        <v>1375853</v>
      </c>
      <c r="H51" s="212">
        <v>1997261</v>
      </c>
      <c r="I51" s="212">
        <v>1742076</v>
      </c>
      <c r="J51" s="212">
        <v>2629565</v>
      </c>
      <c r="K51" s="212">
        <v>1990302</v>
      </c>
      <c r="L51" s="212">
        <v>4911117</v>
      </c>
      <c r="M51" s="212">
        <v>2258857</v>
      </c>
      <c r="N51" s="212">
        <v>7752050</v>
      </c>
      <c r="O51" s="212">
        <v>2442959</v>
      </c>
      <c r="P51" s="212">
        <v>4541399</v>
      </c>
      <c r="Q51" s="212">
        <v>7344141</v>
      </c>
      <c r="R51" s="212">
        <v>25334579</v>
      </c>
      <c r="S51" s="212">
        <v>10099657</v>
      </c>
      <c r="T51" s="212">
        <v>12889213</v>
      </c>
      <c r="U51" s="212">
        <v>13366062</v>
      </c>
      <c r="V51" s="212">
        <v>14873104</v>
      </c>
      <c r="W51" s="212" t="e">
        <v>#N/A</v>
      </c>
      <c r="X51" s="212">
        <v>6147048</v>
      </c>
      <c r="Y51" s="212">
        <v>4307291</v>
      </c>
      <c r="Z51" s="212">
        <v>8271243</v>
      </c>
      <c r="AA51" s="212">
        <v>20461031</v>
      </c>
      <c r="AB51" s="212">
        <v>34968321</v>
      </c>
      <c r="AC51" s="212">
        <v>3855327</v>
      </c>
      <c r="AD51" s="212">
        <v>22200293</v>
      </c>
      <c r="AE51" s="212">
        <v>25603549</v>
      </c>
      <c r="AF51" s="212">
        <v>11615572</v>
      </c>
      <c r="AG51" s="212">
        <v>12449396</v>
      </c>
      <c r="AH51" s="212">
        <v>15268498</v>
      </c>
    </row>
    <row r="52" spans="1:34">
      <c r="A52" s="201" t="s">
        <v>269</v>
      </c>
      <c r="B52" s="201" t="s">
        <v>939</v>
      </c>
      <c r="C52" s="213">
        <v>196708</v>
      </c>
      <c r="D52" s="213">
        <v>196184</v>
      </c>
      <c r="E52" s="213">
        <v>205145</v>
      </c>
      <c r="F52" s="213">
        <v>285441</v>
      </c>
      <c r="G52" s="213">
        <v>274775</v>
      </c>
      <c r="H52" s="213">
        <v>365409</v>
      </c>
      <c r="I52" s="213">
        <v>418201</v>
      </c>
      <c r="J52" s="213">
        <v>437371</v>
      </c>
      <c r="K52" s="213">
        <v>443156</v>
      </c>
      <c r="L52" s="213">
        <v>423112</v>
      </c>
      <c r="M52" s="213">
        <v>401363</v>
      </c>
      <c r="N52" s="213">
        <v>389598</v>
      </c>
      <c r="O52" s="213">
        <v>376926</v>
      </c>
      <c r="P52" s="213">
        <v>387507</v>
      </c>
      <c r="Q52" s="213">
        <v>436513</v>
      </c>
      <c r="R52" s="213">
        <v>419948</v>
      </c>
      <c r="S52" s="213">
        <v>474976</v>
      </c>
      <c r="T52" s="213">
        <v>487322</v>
      </c>
      <c r="U52" s="213">
        <v>482100</v>
      </c>
      <c r="V52" s="213">
        <v>490918</v>
      </c>
      <c r="W52" s="213" t="e">
        <v>#N/A</v>
      </c>
      <c r="X52" s="213">
        <v>417065</v>
      </c>
      <c r="Y52" s="213">
        <v>427091</v>
      </c>
      <c r="Z52" s="213">
        <v>484786</v>
      </c>
      <c r="AA52" s="213">
        <v>468359</v>
      </c>
      <c r="AB52" s="213">
        <v>488532</v>
      </c>
      <c r="AC52" s="213">
        <v>479895</v>
      </c>
      <c r="AD52" s="213">
        <v>546225</v>
      </c>
      <c r="AE52" s="213">
        <v>561106</v>
      </c>
      <c r="AF52" s="213">
        <v>609709</v>
      </c>
      <c r="AG52" s="213">
        <v>603848</v>
      </c>
      <c r="AH52" s="213">
        <v>637161</v>
      </c>
    </row>
    <row r="53" spans="1:34">
      <c r="A53" s="201" t="s">
        <v>270</v>
      </c>
      <c r="B53" s="201" t="s">
        <v>940</v>
      </c>
      <c r="C53" s="213">
        <v>26827</v>
      </c>
      <c r="D53" s="213">
        <v>12352</v>
      </c>
      <c r="E53" s="213">
        <v>70546</v>
      </c>
      <c r="F53" s="213">
        <v>55975</v>
      </c>
      <c r="G53" s="213">
        <v>174714</v>
      </c>
      <c r="H53" s="213">
        <v>46873</v>
      </c>
      <c r="I53" s="213">
        <v>63529</v>
      </c>
      <c r="J53" s="213">
        <v>42706</v>
      </c>
      <c r="K53" s="213">
        <v>36536</v>
      </c>
      <c r="L53" s="213">
        <v>36703</v>
      </c>
      <c r="M53" s="213">
        <v>26581</v>
      </c>
      <c r="N53" s="213">
        <v>13761</v>
      </c>
      <c r="O53" s="213">
        <v>24630</v>
      </c>
      <c r="P53" s="213">
        <v>41270</v>
      </c>
      <c r="Q53" s="213">
        <v>14927</v>
      </c>
      <c r="R53" s="213">
        <v>5678</v>
      </c>
      <c r="S53" s="213">
        <v>1700</v>
      </c>
      <c r="T53" s="213">
        <v>28083</v>
      </c>
      <c r="U53" s="44">
        <v>28785</v>
      </c>
      <c r="V53" s="44">
        <v>3621</v>
      </c>
      <c r="W53" s="44" t="e">
        <v>#N/A</v>
      </c>
      <c r="X53" s="44">
        <v>23571</v>
      </c>
      <c r="Y53" s="44">
        <v>38458</v>
      </c>
      <c r="Z53" s="44">
        <v>30029</v>
      </c>
      <c r="AA53" s="44">
        <v>29858</v>
      </c>
      <c r="AB53" s="44">
        <v>29349</v>
      </c>
      <c r="AC53" s="44">
        <v>53925</v>
      </c>
      <c r="AD53" s="44">
        <v>15216</v>
      </c>
      <c r="AE53" s="44">
        <v>13516</v>
      </c>
      <c r="AF53" s="44">
        <v>25995</v>
      </c>
      <c r="AG53" s="44">
        <v>230801</v>
      </c>
      <c r="AH53" s="44">
        <v>48892</v>
      </c>
    </row>
    <row r="54" spans="1:34">
      <c r="A54" s="201" t="s">
        <v>271</v>
      </c>
      <c r="B54" s="201" t="s">
        <v>941</v>
      </c>
      <c r="C54" s="213">
        <v>861913</v>
      </c>
      <c r="D54" s="213">
        <v>59342</v>
      </c>
      <c r="E54" s="213">
        <v>10413</v>
      </c>
      <c r="F54" s="213">
        <v>16108</v>
      </c>
      <c r="G54" s="213">
        <v>2423</v>
      </c>
      <c r="H54" s="213">
        <v>3310</v>
      </c>
      <c r="I54" s="213">
        <v>32268</v>
      </c>
      <c r="J54" s="213">
        <v>321</v>
      </c>
      <c r="K54" s="213">
        <v>30266</v>
      </c>
      <c r="L54" s="213">
        <v>10415</v>
      </c>
      <c r="M54" s="213">
        <v>27841</v>
      </c>
      <c r="N54" s="213">
        <v>160710</v>
      </c>
      <c r="O54" s="213">
        <v>36010</v>
      </c>
      <c r="P54" s="213">
        <v>22049</v>
      </c>
      <c r="Q54" s="213">
        <v>1035951</v>
      </c>
      <c r="R54" s="213">
        <v>1876646</v>
      </c>
      <c r="S54" s="213">
        <v>1126931</v>
      </c>
      <c r="T54" s="213">
        <v>39647</v>
      </c>
      <c r="U54" s="44">
        <v>39455</v>
      </c>
      <c r="V54" s="44">
        <v>23897</v>
      </c>
      <c r="W54" s="44" t="e">
        <v>#N/A</v>
      </c>
      <c r="X54" s="44">
        <v>10258</v>
      </c>
      <c r="Y54" s="44">
        <v>32496</v>
      </c>
      <c r="Z54" s="44">
        <v>15666</v>
      </c>
      <c r="AA54" s="44">
        <v>39927</v>
      </c>
      <c r="AB54" s="44">
        <v>846</v>
      </c>
      <c r="AC54" s="44">
        <v>16271</v>
      </c>
      <c r="AD54" s="44">
        <v>16681</v>
      </c>
      <c r="AE54" s="44">
        <v>17033</v>
      </c>
      <c r="AF54" s="44">
        <v>57925</v>
      </c>
      <c r="AG54" s="44">
        <v>75090</v>
      </c>
      <c r="AH54" s="44">
        <v>111072</v>
      </c>
    </row>
    <row r="55" spans="1:34">
      <c r="A55" s="201" t="s">
        <v>272</v>
      </c>
      <c r="B55" s="201" t="s">
        <v>942</v>
      </c>
      <c r="C55" s="213">
        <v>46568</v>
      </c>
      <c r="D55" s="213">
        <v>23855</v>
      </c>
      <c r="E55" s="213">
        <v>107584</v>
      </c>
      <c r="F55" s="213">
        <v>92390</v>
      </c>
      <c r="G55" s="213">
        <v>52168</v>
      </c>
      <c r="H55" s="213">
        <v>33735</v>
      </c>
      <c r="I55" s="213">
        <v>186116</v>
      </c>
      <c r="J55" s="213">
        <v>111082</v>
      </c>
      <c r="K55" s="213">
        <v>90307</v>
      </c>
      <c r="L55" s="213">
        <v>58428</v>
      </c>
      <c r="M55" s="213">
        <v>269753</v>
      </c>
      <c r="N55" s="213">
        <v>321070</v>
      </c>
      <c r="O55" s="213">
        <v>230594</v>
      </c>
      <c r="P55" s="213">
        <v>57833</v>
      </c>
      <c r="Q55" s="213">
        <v>203325</v>
      </c>
      <c r="R55" s="213">
        <v>148036</v>
      </c>
      <c r="S55" s="213">
        <v>105797</v>
      </c>
      <c r="T55" s="213">
        <v>57540</v>
      </c>
      <c r="U55" s="44">
        <v>204010</v>
      </c>
      <c r="V55" s="44">
        <v>149237</v>
      </c>
      <c r="W55" s="44" t="e">
        <v>#N/A</v>
      </c>
      <c r="X55" s="44">
        <v>62815</v>
      </c>
      <c r="Y55" s="44">
        <v>200892</v>
      </c>
      <c r="Z55" s="44">
        <v>67370</v>
      </c>
      <c r="AA55" s="44">
        <v>60812</v>
      </c>
      <c r="AB55" s="44">
        <v>60215</v>
      </c>
      <c r="AC55" s="44">
        <v>199296</v>
      </c>
      <c r="AD55" s="44">
        <v>200427</v>
      </c>
      <c r="AE55" s="44">
        <v>252338</v>
      </c>
      <c r="AF55" s="44">
        <v>1136388</v>
      </c>
      <c r="AG55" s="44">
        <v>1009992</v>
      </c>
      <c r="AH55" s="44">
        <v>1188770</v>
      </c>
    </row>
    <row r="56" spans="1:34" ht="10.5" customHeight="1">
      <c r="A56" s="201" t="s">
        <v>273</v>
      </c>
      <c r="B56" s="201" t="s">
        <v>943</v>
      </c>
      <c r="C56" s="213">
        <v>1947888</v>
      </c>
      <c r="D56" s="213">
        <v>1941923</v>
      </c>
      <c r="E56" s="213">
        <v>1617394</v>
      </c>
      <c r="F56" s="213">
        <v>767455</v>
      </c>
      <c r="G56" s="213">
        <v>871773</v>
      </c>
      <c r="H56" s="213">
        <v>1547934</v>
      </c>
      <c r="I56" s="213">
        <v>1041962</v>
      </c>
      <c r="J56" s="213">
        <v>2038085</v>
      </c>
      <c r="K56" s="213">
        <v>1390037</v>
      </c>
      <c r="L56" s="213">
        <v>4382459</v>
      </c>
      <c r="M56" s="213">
        <v>1533319</v>
      </c>
      <c r="N56" s="213">
        <v>6866911</v>
      </c>
      <c r="O56" s="213">
        <v>1774799</v>
      </c>
      <c r="P56" s="213">
        <v>4032740</v>
      </c>
      <c r="Q56" s="213">
        <v>5653425</v>
      </c>
      <c r="R56" s="213">
        <v>22884271</v>
      </c>
      <c r="S56" s="213">
        <v>8390253</v>
      </c>
      <c r="T56" s="213">
        <v>12276621</v>
      </c>
      <c r="U56" s="44">
        <v>12611712</v>
      </c>
      <c r="V56" s="44">
        <v>14205431</v>
      </c>
      <c r="W56" s="44" t="e">
        <v>#N/A</v>
      </c>
      <c r="X56" s="44">
        <v>5633339</v>
      </c>
      <c r="Y56" s="44">
        <v>3608354</v>
      </c>
      <c r="Z56" s="44">
        <v>7673392</v>
      </c>
      <c r="AA56" s="44">
        <v>19862075</v>
      </c>
      <c r="AB56" s="44">
        <v>34389379</v>
      </c>
      <c r="AC56" s="44">
        <v>3105940</v>
      </c>
      <c r="AD56" s="44">
        <v>21421744</v>
      </c>
      <c r="AE56" s="44">
        <v>24759556</v>
      </c>
      <c r="AF56" s="44">
        <v>9785555</v>
      </c>
      <c r="AG56" s="44">
        <v>10529665</v>
      </c>
      <c r="AH56" s="44">
        <v>13282603</v>
      </c>
    </row>
    <row r="57" spans="1:34">
      <c r="A57" s="210"/>
      <c r="B57" s="210"/>
      <c r="C57" s="196">
        <v>0</v>
      </c>
      <c r="D57" s="196">
        <v>0</v>
      </c>
      <c r="E57" s="196">
        <v>0</v>
      </c>
      <c r="F57" s="196"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</row>
    <row r="58" spans="1:34">
      <c r="A58" s="205" t="s">
        <v>221</v>
      </c>
      <c r="B58" s="205" t="s">
        <v>944</v>
      </c>
      <c r="C58" s="53">
        <v>2161328398</v>
      </c>
      <c r="D58" s="53">
        <v>2221161855</v>
      </c>
      <c r="E58" s="53">
        <v>2226092488</v>
      </c>
      <c r="F58" s="53">
        <v>2234727610</v>
      </c>
      <c r="G58" s="53">
        <v>2323135440</v>
      </c>
      <c r="H58" s="53">
        <v>2394634319</v>
      </c>
      <c r="I58" s="53">
        <v>2448481312</v>
      </c>
      <c r="J58" s="53">
        <v>2521549150</v>
      </c>
      <c r="K58" s="53">
        <v>2536094199</v>
      </c>
      <c r="L58" s="53">
        <v>2528897282</v>
      </c>
      <c r="M58" s="53">
        <v>2542555794</v>
      </c>
      <c r="N58" s="53">
        <v>2580128897</v>
      </c>
      <c r="O58" s="53">
        <v>2547839509</v>
      </c>
      <c r="P58" s="53">
        <v>2560715225</v>
      </c>
      <c r="Q58" s="53">
        <v>2556578551</v>
      </c>
      <c r="R58" s="53">
        <v>2612237138</v>
      </c>
      <c r="S58" s="53">
        <v>2672245994</v>
      </c>
      <c r="T58" s="53">
        <f>+T3</f>
        <v>2678432542</v>
      </c>
      <c r="U58" s="53">
        <v>2707220924</v>
      </c>
      <c r="V58" s="53">
        <f>+V3</f>
        <v>2690206577</v>
      </c>
      <c r="W58" s="53" t="e">
        <v>#N/A</v>
      </c>
      <c r="X58" s="53">
        <v>2694287811</v>
      </c>
      <c r="Y58" s="53">
        <f>+Y3</f>
        <v>2737343455</v>
      </c>
      <c r="Z58" s="53">
        <v>2733064292</v>
      </c>
      <c r="AA58" s="53">
        <v>2869587069</v>
      </c>
      <c r="AB58" s="53">
        <v>2952664107</v>
      </c>
      <c r="AC58" s="53">
        <v>2992155693</v>
      </c>
      <c r="AD58" s="53">
        <v>3176889050</v>
      </c>
      <c r="AE58" s="53">
        <v>3282881880</v>
      </c>
      <c r="AF58" s="53">
        <v>3301873988</v>
      </c>
      <c r="AG58" s="53">
        <v>3358521074</v>
      </c>
      <c r="AH58" s="53">
        <v>3492453689</v>
      </c>
    </row>
    <row r="59" spans="1:34">
      <c r="A59" s="210"/>
      <c r="B59" s="210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C59" s="198"/>
      <c r="AD59" s="198"/>
      <c r="AE59" s="198"/>
      <c r="AF59" s="198"/>
      <c r="AG59" s="198"/>
      <c r="AH59" s="198"/>
    </row>
    <row r="60" spans="1:34">
      <c r="A60" s="198" t="s">
        <v>523</v>
      </c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C60" s="198"/>
      <c r="AD60" s="198"/>
      <c r="AE60" s="198"/>
      <c r="AF60" s="198"/>
      <c r="AG60" s="198"/>
      <c r="AH60" s="198"/>
    </row>
  </sheetData>
  <pageMargins left="0.31496062992125984" right="0.31496062992125984" top="1.64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AH46"/>
  <sheetViews>
    <sheetView showGridLines="0" zoomScaleNormal="100" workbookViewId="0">
      <pane xSplit="2" ySplit="1" topLeftCell="AF2" activePane="bottomRight" state="frozen"/>
      <selection activeCell="W27" sqref="W27"/>
      <selection pane="topRight" activeCell="W27" sqref="W27"/>
      <selection pane="bottomLeft" activeCell="W27" sqref="W27"/>
      <selection pane="bottomRight" activeCell="AJ4" sqref="AJ4"/>
    </sheetView>
  </sheetViews>
  <sheetFormatPr baseColWidth="10" defaultColWidth="11.453125" defaultRowHeight="14.5" outlineLevelCol="1"/>
  <cols>
    <col min="1" max="1" width="47.08984375" style="198" bestFit="1" customWidth="1"/>
    <col min="2" max="2" width="47.08984375" style="198" customWidth="1" outlineLevel="1"/>
    <col min="3" max="34" width="14.81640625" style="121" customWidth="1"/>
    <col min="35" max="16384" width="11.453125" style="198"/>
  </cols>
  <sheetData>
    <row r="1" spans="1:34" ht="27.75" customHeight="1">
      <c r="A1" s="205"/>
      <c r="B1" s="205" t="s">
        <v>29</v>
      </c>
      <c r="C1" s="24">
        <v>42248</v>
      </c>
      <c r="D1" s="24">
        <v>42339</v>
      </c>
      <c r="E1" s="24">
        <v>42430</v>
      </c>
      <c r="F1" s="24">
        <v>42522</v>
      </c>
      <c r="G1" s="24">
        <v>42614</v>
      </c>
      <c r="H1" s="24">
        <v>42705</v>
      </c>
      <c r="I1" s="24">
        <v>42795</v>
      </c>
      <c r="J1" s="24">
        <v>42887</v>
      </c>
      <c r="K1" s="24">
        <v>42979</v>
      </c>
      <c r="L1" s="24">
        <v>43070</v>
      </c>
      <c r="M1" s="24">
        <v>43160</v>
      </c>
      <c r="N1" s="24">
        <v>43252</v>
      </c>
      <c r="O1" s="24">
        <v>43344</v>
      </c>
      <c r="P1" s="24">
        <v>43435</v>
      </c>
      <c r="Q1" s="24">
        <v>43525</v>
      </c>
      <c r="R1" s="24">
        <v>43617</v>
      </c>
      <c r="S1" s="24">
        <v>43709</v>
      </c>
      <c r="T1" s="24">
        <v>43800</v>
      </c>
      <c r="U1" s="24">
        <v>43891</v>
      </c>
      <c r="V1" s="24">
        <v>43983</v>
      </c>
      <c r="W1" s="24">
        <v>44075</v>
      </c>
      <c r="X1" s="24">
        <v>44166</v>
      </c>
      <c r="Y1" s="24">
        <v>44286</v>
      </c>
      <c r="Z1" s="24">
        <v>44348</v>
      </c>
      <c r="AA1" s="24">
        <v>44440</v>
      </c>
      <c r="AB1" s="24">
        <v>44531</v>
      </c>
      <c r="AC1" s="24">
        <v>44621</v>
      </c>
      <c r="AD1" s="24">
        <v>44713</v>
      </c>
      <c r="AE1" s="24">
        <v>44805</v>
      </c>
      <c r="AF1" s="24">
        <v>44896</v>
      </c>
      <c r="AG1" s="24">
        <v>44986</v>
      </c>
      <c r="AH1" s="24">
        <v>45078</v>
      </c>
    </row>
    <row r="2" spans="1:34">
      <c r="A2" s="205" t="s">
        <v>274</v>
      </c>
      <c r="B2" s="205" t="s">
        <v>850</v>
      </c>
      <c r="C2" s="206">
        <v>2004430493</v>
      </c>
      <c r="D2" s="206">
        <v>2052377808</v>
      </c>
      <c r="E2" s="206">
        <v>2056069707</v>
      </c>
      <c r="F2" s="206">
        <v>2074445031</v>
      </c>
      <c r="G2" s="206">
        <v>2159366105</v>
      </c>
      <c r="H2" s="206">
        <v>2232908337</v>
      </c>
      <c r="I2" s="206">
        <v>2285065930</v>
      </c>
      <c r="J2" s="206">
        <v>2361855621</v>
      </c>
      <c r="K2" s="206">
        <v>2378302106</v>
      </c>
      <c r="L2" s="206">
        <v>2372716281</v>
      </c>
      <c r="M2" s="206">
        <v>2387808872</v>
      </c>
      <c r="N2" s="206">
        <v>2415557160</v>
      </c>
      <c r="O2" s="206">
        <v>2387080634</v>
      </c>
      <c r="P2" s="206">
        <v>2390177379</v>
      </c>
      <c r="Q2" s="206">
        <v>2383991012</v>
      </c>
      <c r="R2" s="206">
        <v>2444671030</v>
      </c>
      <c r="S2" s="206">
        <v>2493948367</v>
      </c>
      <c r="T2" s="206">
        <v>2476838848</v>
      </c>
      <c r="U2" s="206">
        <v>2509079969</v>
      </c>
      <c r="V2" s="206">
        <v>2495789978</v>
      </c>
      <c r="W2" s="207">
        <v>2469207321</v>
      </c>
      <c r="X2" s="207">
        <v>2492171665</v>
      </c>
      <c r="Y2" s="206">
        <v>2527654976</v>
      </c>
      <c r="Z2" s="207">
        <v>2527387923</v>
      </c>
      <c r="AA2" s="207">
        <v>2657009282</v>
      </c>
      <c r="AB2" s="207">
        <v>2761299044</v>
      </c>
      <c r="AC2" s="207">
        <v>2794287541</v>
      </c>
      <c r="AD2" s="207">
        <v>2974703724</v>
      </c>
      <c r="AE2" s="207">
        <v>3077775663</v>
      </c>
      <c r="AF2" s="207">
        <v>3092936776</v>
      </c>
      <c r="AG2" s="207">
        <v>3146327757</v>
      </c>
      <c r="AH2" s="207">
        <v>3293623258</v>
      </c>
    </row>
    <row r="3" spans="1:34">
      <c r="A3" s="201" t="s">
        <v>275</v>
      </c>
      <c r="B3" s="201" t="s">
        <v>851</v>
      </c>
      <c r="C3" s="208">
        <v>40273783</v>
      </c>
      <c r="D3" s="208">
        <v>59376498</v>
      </c>
      <c r="E3" s="208">
        <v>40901687</v>
      </c>
      <c r="F3" s="208">
        <v>39730707</v>
      </c>
      <c r="G3" s="208">
        <v>33737324</v>
      </c>
      <c r="H3" s="208">
        <v>44940536</v>
      </c>
      <c r="I3" s="208">
        <v>43479214</v>
      </c>
      <c r="J3" s="208">
        <v>43599958</v>
      </c>
      <c r="K3" s="208">
        <v>32619184</v>
      </c>
      <c r="L3" s="208">
        <v>35437771</v>
      </c>
      <c r="M3" s="208">
        <v>30531910</v>
      </c>
      <c r="N3" s="208">
        <v>36289751</v>
      </c>
      <c r="O3" s="208">
        <v>32198448</v>
      </c>
      <c r="P3" s="208">
        <v>35177619</v>
      </c>
      <c r="Q3" s="208">
        <v>26818861</v>
      </c>
      <c r="R3" s="208">
        <v>52434908</v>
      </c>
      <c r="S3" s="208">
        <v>59046094</v>
      </c>
      <c r="T3" s="208">
        <v>44761320</v>
      </c>
      <c r="U3" s="208">
        <v>91187031</v>
      </c>
      <c r="V3" s="208">
        <v>70978971</v>
      </c>
      <c r="W3" s="208">
        <v>51270054</v>
      </c>
      <c r="X3" s="208">
        <v>40347170</v>
      </c>
      <c r="Y3" s="208">
        <v>40423210</v>
      </c>
      <c r="Z3" s="208">
        <v>41536423</v>
      </c>
      <c r="AA3" s="208">
        <v>114581461</v>
      </c>
      <c r="AB3" s="208">
        <v>128893188</v>
      </c>
      <c r="AC3" s="208">
        <v>85831301</v>
      </c>
      <c r="AD3" s="208">
        <v>141014096</v>
      </c>
      <c r="AE3" s="208">
        <v>134563353</v>
      </c>
      <c r="AF3" s="208">
        <v>85069232</v>
      </c>
      <c r="AG3" s="208">
        <v>65547094</v>
      </c>
      <c r="AH3" s="208">
        <v>85682681</v>
      </c>
    </row>
    <row r="4" spans="1:34">
      <c r="A4" s="201" t="s">
        <v>276</v>
      </c>
      <c r="B4" s="201" t="s">
        <v>852</v>
      </c>
      <c r="C4" s="208">
        <v>0</v>
      </c>
      <c r="D4" s="208">
        <v>0</v>
      </c>
      <c r="E4" s="208">
        <v>0</v>
      </c>
      <c r="F4" s="208">
        <v>0</v>
      </c>
      <c r="G4" s="208">
        <v>0</v>
      </c>
      <c r="H4" s="208">
        <v>0</v>
      </c>
      <c r="I4" s="208">
        <v>0</v>
      </c>
      <c r="J4" s="208">
        <v>0</v>
      </c>
      <c r="K4" s="208">
        <v>0</v>
      </c>
      <c r="L4" s="208">
        <v>0</v>
      </c>
      <c r="M4" s="208">
        <v>0</v>
      </c>
      <c r="N4" s="208">
        <v>0</v>
      </c>
      <c r="O4" s="208">
        <v>0</v>
      </c>
      <c r="P4" s="208">
        <v>0</v>
      </c>
      <c r="Q4" s="208">
        <v>0</v>
      </c>
      <c r="R4" s="208">
        <v>0</v>
      </c>
      <c r="S4" s="208">
        <v>0</v>
      </c>
      <c r="T4" s="208">
        <v>0</v>
      </c>
      <c r="U4" s="208">
        <v>0</v>
      </c>
      <c r="V4" s="208">
        <v>0</v>
      </c>
      <c r="W4" s="208">
        <v>0</v>
      </c>
      <c r="X4" s="208">
        <v>0</v>
      </c>
      <c r="Y4" s="208">
        <v>0</v>
      </c>
      <c r="Z4" s="208">
        <v>0</v>
      </c>
      <c r="AA4" s="208">
        <v>0</v>
      </c>
      <c r="AB4" s="208">
        <v>0</v>
      </c>
      <c r="AC4" s="208">
        <v>0</v>
      </c>
      <c r="AD4" s="208">
        <v>0</v>
      </c>
      <c r="AE4" s="208">
        <v>0</v>
      </c>
      <c r="AF4" s="208">
        <v>0</v>
      </c>
      <c r="AG4" s="208">
        <v>0</v>
      </c>
      <c r="AH4" s="208">
        <v>0</v>
      </c>
    </row>
    <row r="5" spans="1:34">
      <c r="A5" s="205" t="s">
        <v>277</v>
      </c>
      <c r="B5" s="205" t="s">
        <v>853</v>
      </c>
      <c r="C5" s="206">
        <v>1936054180</v>
      </c>
      <c r="D5" s="206">
        <v>1970008598</v>
      </c>
      <c r="E5" s="206">
        <v>1990984609</v>
      </c>
      <c r="F5" s="206">
        <v>2017688134</v>
      </c>
      <c r="G5" s="206">
        <v>2098969511</v>
      </c>
      <c r="H5" s="206">
        <v>2163718504</v>
      </c>
      <c r="I5" s="206">
        <v>2220941983</v>
      </c>
      <c r="J5" s="206">
        <v>2291697374</v>
      </c>
      <c r="K5" s="206">
        <v>2322353954</v>
      </c>
      <c r="L5" s="206">
        <v>2314593711</v>
      </c>
      <c r="M5" s="206">
        <v>2331606450</v>
      </c>
      <c r="N5" s="206">
        <v>2357509680</v>
      </c>
      <c r="O5" s="206">
        <v>2330547347</v>
      </c>
      <c r="P5" s="206">
        <v>2325461081</v>
      </c>
      <c r="Q5" s="206">
        <v>2322945387</v>
      </c>
      <c r="R5" s="206">
        <v>2358671533</v>
      </c>
      <c r="S5" s="206">
        <v>2403433482</v>
      </c>
      <c r="T5" s="206">
        <v>2405912670</v>
      </c>
      <c r="U5" s="206">
        <v>2392855234</v>
      </c>
      <c r="V5" s="206">
        <v>2404768116</v>
      </c>
      <c r="W5" s="206">
        <v>2391934286</v>
      </c>
      <c r="X5" s="206">
        <v>2422001217</v>
      </c>
      <c r="Y5" s="206">
        <v>2449010510</v>
      </c>
      <c r="Z5" s="206">
        <v>2449665280</v>
      </c>
      <c r="AA5" s="206">
        <v>2495863717</v>
      </c>
      <c r="AB5" s="206">
        <v>2578470297</v>
      </c>
      <c r="AC5" s="206">
        <v>2628971011</v>
      </c>
      <c r="AD5" s="206">
        <v>2782312776</v>
      </c>
      <c r="AE5" s="206">
        <v>2891582139</v>
      </c>
      <c r="AF5" s="206">
        <v>2965903014</v>
      </c>
      <c r="AG5" s="206">
        <v>3035600561</v>
      </c>
      <c r="AH5" s="206">
        <v>3163656979</v>
      </c>
    </row>
    <row r="6" spans="1:34">
      <c r="A6" s="205" t="s">
        <v>278</v>
      </c>
      <c r="B6" s="205" t="s">
        <v>854</v>
      </c>
      <c r="C6" s="209">
        <v>1924593297</v>
      </c>
      <c r="D6" s="209">
        <v>1959896996</v>
      </c>
      <c r="E6" s="209">
        <v>1980770483</v>
      </c>
      <c r="F6" s="209">
        <v>2008505057</v>
      </c>
      <c r="G6" s="209">
        <v>2073894631</v>
      </c>
      <c r="H6" s="209">
        <v>2125930104</v>
      </c>
      <c r="I6" s="209">
        <v>2167083567</v>
      </c>
      <c r="J6" s="209">
        <v>2220775793</v>
      </c>
      <c r="K6" s="209">
        <v>2251252560</v>
      </c>
      <c r="L6" s="209">
        <v>2273347434</v>
      </c>
      <c r="M6" s="209">
        <v>2288232467</v>
      </c>
      <c r="N6" s="209">
        <v>2314456359</v>
      </c>
      <c r="O6" s="209">
        <v>2305518396</v>
      </c>
      <c r="P6" s="209">
        <v>2300578787</v>
      </c>
      <c r="Q6" s="209">
        <v>2316968999</v>
      </c>
      <c r="R6" s="209">
        <v>2353362215</v>
      </c>
      <c r="S6" s="209">
        <v>2397804868</v>
      </c>
      <c r="T6" s="209">
        <v>2400195531</v>
      </c>
      <c r="U6" s="209">
        <v>2385894171</v>
      </c>
      <c r="V6" s="209">
        <v>2398874250</v>
      </c>
      <c r="W6" s="209">
        <v>2383724027</v>
      </c>
      <c r="X6" s="208">
        <v>2414135897</v>
      </c>
      <c r="Y6" s="209">
        <v>2440347698</v>
      </c>
      <c r="Z6" s="209">
        <v>2439404515</v>
      </c>
      <c r="AA6" s="209">
        <v>2485529148</v>
      </c>
      <c r="AB6" s="209">
        <v>2569605217</v>
      </c>
      <c r="AC6" s="209">
        <v>2620252574</v>
      </c>
      <c r="AD6" s="209">
        <v>2771910259</v>
      </c>
      <c r="AE6" s="209">
        <v>2879973390</v>
      </c>
      <c r="AF6" s="209">
        <v>2955650292</v>
      </c>
      <c r="AG6" s="209">
        <v>3024296248</v>
      </c>
      <c r="AH6" s="209">
        <v>3153390695</v>
      </c>
    </row>
    <row r="7" spans="1:34">
      <c r="A7" s="201" t="s">
        <v>279</v>
      </c>
      <c r="B7" s="201" t="s">
        <v>855</v>
      </c>
      <c r="C7" s="208">
        <v>7708081</v>
      </c>
      <c r="D7" s="208">
        <v>7836954</v>
      </c>
      <c r="E7" s="208">
        <v>7850911</v>
      </c>
      <c r="F7" s="208">
        <v>7591821</v>
      </c>
      <c r="G7" s="208">
        <v>7352073</v>
      </c>
      <c r="H7" s="208">
        <v>7002708</v>
      </c>
      <c r="I7" s="208">
        <v>7425264</v>
      </c>
      <c r="J7" s="208">
        <v>7385144</v>
      </c>
      <c r="K7" s="208">
        <v>7287746</v>
      </c>
      <c r="L7" s="208">
        <v>7264362</v>
      </c>
      <c r="M7" s="208">
        <v>7633861</v>
      </c>
      <c r="N7" s="208">
        <v>7429046</v>
      </c>
      <c r="O7" s="208">
        <v>7265516</v>
      </c>
      <c r="P7" s="208">
        <v>7539067</v>
      </c>
      <c r="Q7" s="208">
        <v>8028928</v>
      </c>
      <c r="R7" s="208">
        <v>8014929</v>
      </c>
      <c r="S7" s="208">
        <v>7990302</v>
      </c>
      <c r="T7" s="208">
        <v>8122296</v>
      </c>
      <c r="U7" s="208">
        <v>8447404</v>
      </c>
      <c r="V7" s="208">
        <v>8283552</v>
      </c>
      <c r="W7" s="208">
        <v>8174615</v>
      </c>
      <c r="X7" s="208">
        <v>7978487</v>
      </c>
      <c r="Y7" s="208">
        <v>8088650</v>
      </c>
      <c r="Z7" s="208">
        <v>8161249</v>
      </c>
      <c r="AA7" s="208">
        <v>8193129</v>
      </c>
      <c r="AB7" s="208">
        <v>8149864</v>
      </c>
      <c r="AC7" s="208">
        <v>8432275</v>
      </c>
      <c r="AD7" s="208">
        <v>8672317</v>
      </c>
      <c r="AE7" s="208">
        <v>9312848</v>
      </c>
      <c r="AF7" s="208">
        <v>9148027</v>
      </c>
      <c r="AG7" s="208">
        <v>9144664</v>
      </c>
      <c r="AH7" s="208">
        <v>9069429</v>
      </c>
    </row>
    <row r="8" spans="1:34">
      <c r="A8" s="205" t="s">
        <v>280</v>
      </c>
      <c r="B8" s="205" t="s">
        <v>856</v>
      </c>
      <c r="C8" s="209">
        <v>1521302077</v>
      </c>
      <c r="D8" s="209">
        <v>1530502731</v>
      </c>
      <c r="E8" s="209">
        <v>1537778923</v>
      </c>
      <c r="F8" s="209">
        <v>1548708245</v>
      </c>
      <c r="G8" s="209">
        <v>1595160943</v>
      </c>
      <c r="H8" s="209">
        <v>1617341025</v>
      </c>
      <c r="I8" s="209">
        <v>1633641647</v>
      </c>
      <c r="J8" s="209">
        <v>1657079138</v>
      </c>
      <c r="K8" s="209">
        <v>1675575580</v>
      </c>
      <c r="L8" s="209">
        <v>1692988731</v>
      </c>
      <c r="M8" s="209">
        <v>1707476367</v>
      </c>
      <c r="N8" s="209">
        <v>1726258295</v>
      </c>
      <c r="O8" s="209">
        <v>1708382009</v>
      </c>
      <c r="P8" s="209">
        <v>1708943878</v>
      </c>
      <c r="Q8" s="209">
        <v>1710041211</v>
      </c>
      <c r="R8" s="209">
        <v>1729646386</v>
      </c>
      <c r="S8" s="209">
        <v>1762194222</v>
      </c>
      <c r="T8" s="209">
        <v>1750791520</v>
      </c>
      <c r="U8" s="209">
        <v>1754653643</v>
      </c>
      <c r="V8" s="209">
        <v>1739113434</v>
      </c>
      <c r="W8" s="209">
        <v>1708207516</v>
      </c>
      <c r="X8" s="209">
        <v>1711798234</v>
      </c>
      <c r="Y8" s="209">
        <v>1717837864</v>
      </c>
      <c r="Z8" s="209">
        <v>1701986184</v>
      </c>
      <c r="AA8" s="209">
        <v>1710844582</v>
      </c>
      <c r="AB8" s="209">
        <v>1753167500</v>
      </c>
      <c r="AC8" s="209">
        <v>1817692554</v>
      </c>
      <c r="AD8" s="209">
        <v>1930148026</v>
      </c>
      <c r="AE8" s="209">
        <v>2005279886</v>
      </c>
      <c r="AF8" s="209">
        <v>2075115675</v>
      </c>
      <c r="AG8" s="209">
        <v>2146422726</v>
      </c>
      <c r="AH8" s="209">
        <v>2256575035</v>
      </c>
    </row>
    <row r="9" spans="1:34">
      <c r="A9" s="201" t="s">
        <v>281</v>
      </c>
      <c r="B9" s="201" t="s">
        <v>857</v>
      </c>
      <c r="C9" s="208">
        <v>1499682031</v>
      </c>
      <c r="D9" s="208">
        <v>1510859021</v>
      </c>
      <c r="E9" s="208">
        <v>1519855582</v>
      </c>
      <c r="F9" s="208">
        <v>1533293578</v>
      </c>
      <c r="G9" s="208">
        <v>1542873139</v>
      </c>
      <c r="H9" s="208">
        <v>1546190849</v>
      </c>
      <c r="I9" s="208">
        <v>1547289809</v>
      </c>
      <c r="J9" s="208">
        <v>1558564704</v>
      </c>
      <c r="K9" s="208">
        <v>1569115426</v>
      </c>
      <c r="L9" s="208">
        <v>1579432116</v>
      </c>
      <c r="M9" s="208">
        <v>1588280696</v>
      </c>
      <c r="N9" s="208">
        <v>1596539155</v>
      </c>
      <c r="O9" s="208">
        <v>1609683113</v>
      </c>
      <c r="P9" s="208">
        <v>1624979512</v>
      </c>
      <c r="Q9" s="208">
        <v>1630858492</v>
      </c>
      <c r="R9" s="208">
        <v>1652235687</v>
      </c>
      <c r="S9" s="208">
        <v>1684649412</v>
      </c>
      <c r="T9" s="208">
        <v>1666869544</v>
      </c>
      <c r="U9" s="208">
        <v>1672292429</v>
      </c>
      <c r="V9" s="208">
        <v>1665348915</v>
      </c>
      <c r="W9" s="208">
        <v>1646064317</v>
      </c>
      <c r="X9" s="208">
        <v>1654349031</v>
      </c>
      <c r="Y9" s="208">
        <v>1676903701</v>
      </c>
      <c r="Z9" s="208">
        <v>1672637287</v>
      </c>
      <c r="AA9" s="208">
        <v>1692522311</v>
      </c>
      <c r="AB9" s="208">
        <v>1742690295</v>
      </c>
      <c r="AC9" s="208">
        <v>1812345244</v>
      </c>
      <c r="AD9" s="208">
        <v>1927243157</v>
      </c>
      <c r="AE9" s="208">
        <v>2003487292</v>
      </c>
      <c r="AF9" s="208">
        <v>2074014064</v>
      </c>
      <c r="AG9" s="208">
        <v>2145378291</v>
      </c>
      <c r="AH9" s="208">
        <v>2255846638</v>
      </c>
    </row>
    <row r="10" spans="1:34">
      <c r="A10" s="201" t="s">
        <v>528</v>
      </c>
      <c r="B10" s="201" t="s">
        <v>858</v>
      </c>
      <c r="C10" s="208">
        <v>21620046</v>
      </c>
      <c r="D10" s="208">
        <v>19643710</v>
      </c>
      <c r="E10" s="208">
        <v>17923341</v>
      </c>
      <c r="F10" s="208">
        <v>15414667</v>
      </c>
      <c r="G10" s="208">
        <v>52287804</v>
      </c>
      <c r="H10" s="208">
        <v>71150176</v>
      </c>
      <c r="I10" s="208">
        <v>86351838</v>
      </c>
      <c r="J10" s="208">
        <v>98514434</v>
      </c>
      <c r="K10" s="208">
        <v>106460154</v>
      </c>
      <c r="L10" s="208">
        <v>113556615</v>
      </c>
      <c r="M10" s="208">
        <v>119195671</v>
      </c>
      <c r="N10" s="208">
        <v>129719140</v>
      </c>
      <c r="O10" s="208">
        <v>98698896</v>
      </c>
      <c r="P10" s="208">
        <v>83964366</v>
      </c>
      <c r="Q10" s="208">
        <v>79182719</v>
      </c>
      <c r="R10" s="208">
        <v>77410699</v>
      </c>
      <c r="S10" s="208">
        <v>77544810</v>
      </c>
      <c r="T10" s="208">
        <v>83921976</v>
      </c>
      <c r="U10" s="208">
        <v>82361214</v>
      </c>
      <c r="V10" s="208">
        <v>73764519</v>
      </c>
      <c r="W10" s="208">
        <v>62143199</v>
      </c>
      <c r="X10" s="20">
        <v>57449203</v>
      </c>
      <c r="Y10" s="208">
        <v>40934163</v>
      </c>
      <c r="Z10" s="208">
        <v>29348897</v>
      </c>
      <c r="AA10" s="208">
        <v>18322271</v>
      </c>
      <c r="AB10" s="208">
        <v>10477205</v>
      </c>
      <c r="AC10" s="208">
        <v>5347310</v>
      </c>
      <c r="AD10" s="208">
        <v>2904869</v>
      </c>
      <c r="AE10" s="208">
        <v>1792594</v>
      </c>
      <c r="AF10" s="208">
        <v>1101611</v>
      </c>
      <c r="AG10" s="208">
        <v>1044435</v>
      </c>
      <c r="AH10" s="208">
        <v>728397</v>
      </c>
    </row>
    <row r="11" spans="1:34">
      <c r="A11" s="201" t="s">
        <v>282</v>
      </c>
      <c r="B11" s="201" t="s">
        <v>859</v>
      </c>
      <c r="C11" s="208">
        <v>27230765</v>
      </c>
      <c r="D11" s="208">
        <v>28188989</v>
      </c>
      <c r="E11" s="208">
        <v>28968853</v>
      </c>
      <c r="F11" s="208">
        <v>29586415</v>
      </c>
      <c r="G11" s="208">
        <v>30330265</v>
      </c>
      <c r="H11" s="208">
        <v>31325423</v>
      </c>
      <c r="I11" s="208">
        <v>32062491</v>
      </c>
      <c r="J11" s="208">
        <v>33482545</v>
      </c>
      <c r="K11" s="208">
        <v>33423672</v>
      </c>
      <c r="L11" s="208">
        <v>34761390</v>
      </c>
      <c r="M11" s="208">
        <v>35710417</v>
      </c>
      <c r="N11" s="208">
        <v>36887042</v>
      </c>
      <c r="O11" s="208">
        <v>36401116</v>
      </c>
      <c r="P11" s="208">
        <v>36994236</v>
      </c>
      <c r="Q11" s="208">
        <v>37621109</v>
      </c>
      <c r="R11" s="208">
        <v>38858513</v>
      </c>
      <c r="S11" s="208">
        <v>38482926</v>
      </c>
      <c r="T11" s="208">
        <v>39625587</v>
      </c>
      <c r="U11" s="208">
        <v>40779602</v>
      </c>
      <c r="V11" s="208">
        <v>41358289</v>
      </c>
      <c r="W11" s="208">
        <v>41452250</v>
      </c>
      <c r="X11" s="208">
        <v>42032255</v>
      </c>
      <c r="Y11" s="208">
        <v>42522950</v>
      </c>
      <c r="Z11" s="208">
        <v>42837853</v>
      </c>
      <c r="AA11" s="208">
        <v>42917512</v>
      </c>
      <c r="AB11" s="208">
        <v>43624386</v>
      </c>
      <c r="AC11" s="208">
        <v>44794532</v>
      </c>
      <c r="AD11" s="208">
        <v>45420865</v>
      </c>
      <c r="AE11" s="208">
        <v>45797143</v>
      </c>
      <c r="AF11" s="208">
        <v>46605379</v>
      </c>
      <c r="AG11" s="208">
        <v>47296263</v>
      </c>
      <c r="AH11" s="208">
        <v>47035080</v>
      </c>
    </row>
    <row r="12" spans="1:34">
      <c r="A12" s="201" t="s">
        <v>283</v>
      </c>
      <c r="B12" s="201" t="s">
        <v>860</v>
      </c>
      <c r="C12" s="208">
        <v>303800303</v>
      </c>
      <c r="D12" s="208">
        <v>330011009</v>
      </c>
      <c r="E12" s="208">
        <v>343808634</v>
      </c>
      <c r="F12" s="208">
        <v>360466174</v>
      </c>
      <c r="G12" s="208">
        <v>379795663</v>
      </c>
      <c r="H12" s="208">
        <v>406578598</v>
      </c>
      <c r="I12" s="208">
        <v>431547543</v>
      </c>
      <c r="J12" s="208">
        <v>460823749</v>
      </c>
      <c r="K12" s="208">
        <v>471304717</v>
      </c>
      <c r="L12" s="208">
        <v>475463076</v>
      </c>
      <c r="M12" s="208">
        <v>473841083</v>
      </c>
      <c r="N12" s="208">
        <v>480207259</v>
      </c>
      <c r="O12" s="208">
        <v>492631043</v>
      </c>
      <c r="P12" s="208">
        <v>490723168</v>
      </c>
      <c r="Q12" s="208">
        <v>505435475</v>
      </c>
      <c r="R12" s="208">
        <v>518736093</v>
      </c>
      <c r="S12" s="208">
        <v>530046828</v>
      </c>
      <c r="T12" s="208">
        <v>542340578</v>
      </c>
      <c r="U12" s="208">
        <v>523723821</v>
      </c>
      <c r="V12" s="208">
        <v>552864339</v>
      </c>
      <c r="W12" s="208">
        <v>566797139</v>
      </c>
      <c r="X12" s="208">
        <v>588143849</v>
      </c>
      <c r="Y12" s="208">
        <v>606425620</v>
      </c>
      <c r="Z12" s="208">
        <v>619274347</v>
      </c>
      <c r="AA12" s="208">
        <v>650472039</v>
      </c>
      <c r="AB12" s="208">
        <v>689216228</v>
      </c>
      <c r="AC12" s="208">
        <v>675147576</v>
      </c>
      <c r="AD12" s="208">
        <v>711494532</v>
      </c>
      <c r="AE12" s="208">
        <v>740654975</v>
      </c>
      <c r="AF12" s="208">
        <v>749479068</v>
      </c>
      <c r="AG12" s="208">
        <v>746163268</v>
      </c>
      <c r="AH12" s="208">
        <v>764302317</v>
      </c>
    </row>
    <row r="13" spans="1:34">
      <c r="A13" s="201" t="s">
        <v>284</v>
      </c>
      <c r="B13" s="201" t="s">
        <v>861</v>
      </c>
      <c r="C13" s="208">
        <v>43143860</v>
      </c>
      <c r="D13" s="208">
        <v>43007291</v>
      </c>
      <c r="E13" s="208">
        <v>42094970</v>
      </c>
      <c r="F13" s="208">
        <v>42224783</v>
      </c>
      <c r="G13" s="208">
        <v>42116915</v>
      </c>
      <c r="H13" s="208">
        <v>41860341</v>
      </c>
      <c r="I13" s="208">
        <v>40862251</v>
      </c>
      <c r="J13" s="208">
        <v>39375788</v>
      </c>
      <c r="K13" s="208">
        <v>40702537</v>
      </c>
      <c r="L13" s="208">
        <v>40114654</v>
      </c>
      <c r="M13" s="208">
        <v>38874631</v>
      </c>
      <c r="N13" s="208">
        <v>38233957</v>
      </c>
      <c r="O13" s="208">
        <v>37888175</v>
      </c>
      <c r="P13" s="208">
        <v>37703495</v>
      </c>
      <c r="Q13" s="208">
        <v>35887238</v>
      </c>
      <c r="R13" s="208">
        <v>36003827</v>
      </c>
      <c r="S13" s="208">
        <v>36315154</v>
      </c>
      <c r="T13" s="208">
        <v>36385184</v>
      </c>
      <c r="U13" s="208">
        <v>35851768</v>
      </c>
      <c r="V13" s="208">
        <v>35547821</v>
      </c>
      <c r="W13" s="208">
        <v>35281193</v>
      </c>
      <c r="X13" s="208">
        <v>35470065</v>
      </c>
      <c r="Y13" s="208">
        <v>34679482</v>
      </c>
      <c r="Z13" s="208">
        <v>34617846</v>
      </c>
      <c r="AA13" s="208">
        <v>34870059</v>
      </c>
      <c r="AB13" s="208">
        <v>36106139</v>
      </c>
      <c r="AC13" s="208">
        <v>36079611</v>
      </c>
      <c r="AD13" s="208">
        <v>35545195</v>
      </c>
      <c r="AE13" s="208">
        <v>36503141</v>
      </c>
      <c r="AF13" s="208">
        <v>37189102</v>
      </c>
      <c r="AG13" s="208">
        <v>36350744</v>
      </c>
      <c r="AH13" s="208">
        <v>36764373</v>
      </c>
    </row>
    <row r="14" spans="1:34">
      <c r="A14" s="201" t="s">
        <v>285</v>
      </c>
      <c r="B14" s="201" t="s">
        <v>862</v>
      </c>
      <c r="C14" s="208">
        <v>19092588</v>
      </c>
      <c r="D14" s="208">
        <v>18661352</v>
      </c>
      <c r="E14" s="208">
        <v>18266843</v>
      </c>
      <c r="F14" s="208">
        <v>18929127</v>
      </c>
      <c r="G14" s="208">
        <v>17930590</v>
      </c>
      <c r="H14" s="208">
        <v>17438510</v>
      </c>
      <c r="I14" s="208">
        <v>18785023</v>
      </c>
      <c r="J14" s="208">
        <v>18747651</v>
      </c>
      <c r="K14" s="208">
        <v>19281786</v>
      </c>
      <c r="L14" s="208">
        <v>19116209</v>
      </c>
      <c r="M14" s="208">
        <v>17914110</v>
      </c>
      <c r="N14" s="208">
        <v>19346895</v>
      </c>
      <c r="O14" s="208">
        <v>19600228</v>
      </c>
      <c r="P14" s="208">
        <v>18194112</v>
      </c>
      <c r="Q14" s="208">
        <v>19650656</v>
      </c>
      <c r="R14" s="208">
        <v>21656690</v>
      </c>
      <c r="S14" s="208">
        <v>22267609</v>
      </c>
      <c r="T14" s="208">
        <v>22127948</v>
      </c>
      <c r="U14" s="208">
        <v>21545803</v>
      </c>
      <c r="V14" s="208">
        <v>20298916</v>
      </c>
      <c r="W14" s="208">
        <v>22038637</v>
      </c>
      <c r="X14" s="208">
        <v>21113887</v>
      </c>
      <c r="Y14" s="208">
        <v>21666429</v>
      </c>
      <c r="Z14" s="208">
        <v>25012945</v>
      </c>
      <c r="AA14" s="208">
        <v>32565682</v>
      </c>
      <c r="AB14" s="208">
        <v>34512378</v>
      </c>
      <c r="AC14" s="208">
        <v>32672308</v>
      </c>
      <c r="AD14" s="208">
        <v>35920741</v>
      </c>
      <c r="AE14" s="208">
        <v>37950843</v>
      </c>
      <c r="AF14" s="208">
        <v>34011905</v>
      </c>
      <c r="AG14" s="208">
        <v>35051065</v>
      </c>
      <c r="AH14" s="208">
        <v>35898507</v>
      </c>
    </row>
    <row r="15" spans="1:34">
      <c r="A15" s="201" t="s">
        <v>286</v>
      </c>
      <c r="B15" s="201" t="s">
        <v>863</v>
      </c>
      <c r="C15" s="208">
        <v>0</v>
      </c>
      <c r="D15" s="208">
        <v>0</v>
      </c>
      <c r="E15" s="208">
        <v>0</v>
      </c>
      <c r="F15" s="208">
        <v>0</v>
      </c>
      <c r="G15" s="208">
        <v>0</v>
      </c>
      <c r="H15" s="208">
        <v>0</v>
      </c>
      <c r="I15" s="208">
        <v>0</v>
      </c>
      <c r="J15" s="208">
        <v>0</v>
      </c>
      <c r="K15" s="208">
        <v>0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208">
        <v>0</v>
      </c>
      <c r="R15" s="208">
        <v>0</v>
      </c>
      <c r="S15" s="208">
        <v>0</v>
      </c>
      <c r="T15" s="208">
        <v>0</v>
      </c>
      <c r="U15" s="208">
        <v>0</v>
      </c>
      <c r="V15" s="208">
        <v>0</v>
      </c>
      <c r="W15" s="208">
        <v>0</v>
      </c>
      <c r="X15" s="208">
        <v>0</v>
      </c>
      <c r="Y15" s="208">
        <v>0</v>
      </c>
      <c r="Z15" s="208">
        <v>0</v>
      </c>
      <c r="AA15" s="208">
        <v>0</v>
      </c>
      <c r="AB15" s="208">
        <v>0</v>
      </c>
      <c r="AC15" s="208">
        <v>0</v>
      </c>
      <c r="AD15" s="208">
        <v>0</v>
      </c>
      <c r="AE15" s="208">
        <v>0</v>
      </c>
      <c r="AF15" s="208">
        <v>0</v>
      </c>
      <c r="AG15" s="208">
        <v>0</v>
      </c>
      <c r="AH15" s="208">
        <v>0</v>
      </c>
    </row>
    <row r="16" spans="1:34">
      <c r="A16" s="201" t="s">
        <v>287</v>
      </c>
      <c r="B16" s="201" t="s">
        <v>864</v>
      </c>
      <c r="C16" s="208">
        <v>113823</v>
      </c>
      <c r="D16" s="208">
        <v>102000</v>
      </c>
      <c r="E16" s="208">
        <v>0</v>
      </c>
      <c r="F16" s="208">
        <v>0</v>
      </c>
      <c r="G16" s="208">
        <v>0</v>
      </c>
      <c r="H16" s="208">
        <v>0</v>
      </c>
      <c r="I16" s="208">
        <v>0</v>
      </c>
      <c r="J16" s="208">
        <v>3106663</v>
      </c>
      <c r="K16" s="208">
        <v>3154543</v>
      </c>
      <c r="L16" s="208">
        <v>2982771</v>
      </c>
      <c r="M16" s="208">
        <v>4763738</v>
      </c>
      <c r="N16" s="208">
        <v>0</v>
      </c>
      <c r="O16" s="208">
        <v>0</v>
      </c>
      <c r="P16" s="208">
        <v>0</v>
      </c>
      <c r="Q16" s="208">
        <v>0</v>
      </c>
      <c r="R16" s="208">
        <v>0</v>
      </c>
      <c r="S16" s="208">
        <v>0</v>
      </c>
      <c r="T16" s="208">
        <v>0</v>
      </c>
      <c r="U16" s="208">
        <v>0</v>
      </c>
      <c r="V16" s="208">
        <v>0</v>
      </c>
      <c r="W16" s="208">
        <v>0</v>
      </c>
      <c r="X16" s="208">
        <v>0</v>
      </c>
      <c r="Y16" s="208">
        <v>0</v>
      </c>
      <c r="Z16" s="208">
        <v>0</v>
      </c>
      <c r="AA16" s="208">
        <v>0</v>
      </c>
      <c r="AB16" s="208">
        <v>0</v>
      </c>
      <c r="AC16" s="208">
        <v>0</v>
      </c>
      <c r="AD16" s="208">
        <v>0</v>
      </c>
      <c r="AE16" s="208">
        <v>0</v>
      </c>
      <c r="AF16" s="208">
        <v>0</v>
      </c>
      <c r="AG16" s="208">
        <v>0</v>
      </c>
      <c r="AH16" s="208">
        <v>0</v>
      </c>
    </row>
    <row r="17" spans="1:34">
      <c r="A17" s="201" t="s">
        <v>288</v>
      </c>
      <c r="B17" s="201" t="s">
        <v>865</v>
      </c>
      <c r="C17" s="208">
        <v>2201800</v>
      </c>
      <c r="D17" s="208">
        <v>1586670</v>
      </c>
      <c r="E17" s="208">
        <v>2001349</v>
      </c>
      <c r="F17" s="208">
        <v>998492</v>
      </c>
      <c r="G17" s="208">
        <v>1208182</v>
      </c>
      <c r="H17" s="208">
        <v>4383499</v>
      </c>
      <c r="I17" s="208">
        <v>2759348</v>
      </c>
      <c r="J17" s="208">
        <v>775115</v>
      </c>
      <c r="K17" s="208">
        <v>521979</v>
      </c>
      <c r="L17" s="208">
        <v>656241</v>
      </c>
      <c r="M17" s="208">
        <v>2018260</v>
      </c>
      <c r="N17" s="208">
        <v>6093865</v>
      </c>
      <c r="O17" s="208">
        <v>3350309</v>
      </c>
      <c r="P17" s="208">
        <v>480831</v>
      </c>
      <c r="Q17" s="208">
        <v>304382</v>
      </c>
      <c r="R17" s="208">
        <v>445777</v>
      </c>
      <c r="S17" s="208">
        <v>507827</v>
      </c>
      <c r="T17" s="208">
        <v>802418</v>
      </c>
      <c r="U17" s="208">
        <v>892130</v>
      </c>
      <c r="V17" s="208">
        <v>1407899</v>
      </c>
      <c r="W17" s="208">
        <v>1772677</v>
      </c>
      <c r="X17" s="208">
        <v>7599120</v>
      </c>
      <c r="Y17" s="208">
        <v>9126703</v>
      </c>
      <c r="Z17" s="208">
        <v>7514091</v>
      </c>
      <c r="AA17" s="208">
        <v>5666145</v>
      </c>
      <c r="AB17" s="208">
        <v>4828722</v>
      </c>
      <c r="AC17" s="208">
        <v>5433718</v>
      </c>
      <c r="AD17" s="208">
        <v>4708583</v>
      </c>
      <c r="AE17" s="208">
        <v>4474554</v>
      </c>
      <c r="AF17" s="208">
        <v>4101136</v>
      </c>
      <c r="AG17" s="208">
        <v>3867518</v>
      </c>
      <c r="AH17" s="208">
        <v>3745954</v>
      </c>
    </row>
    <row r="18" spans="1:34">
      <c r="A18" s="205" t="s">
        <v>289</v>
      </c>
      <c r="B18" s="205" t="s">
        <v>866</v>
      </c>
      <c r="C18" s="209">
        <v>11460883</v>
      </c>
      <c r="D18" s="209">
        <v>10111602</v>
      </c>
      <c r="E18" s="209">
        <v>10214126</v>
      </c>
      <c r="F18" s="209">
        <v>9183077</v>
      </c>
      <c r="G18" s="209">
        <v>25074880</v>
      </c>
      <c r="H18" s="209">
        <v>37788400</v>
      </c>
      <c r="I18" s="209">
        <v>53858416</v>
      </c>
      <c r="J18" s="209">
        <v>70921581</v>
      </c>
      <c r="K18" s="209">
        <v>71101394</v>
      </c>
      <c r="L18" s="209">
        <v>41246277</v>
      </c>
      <c r="M18" s="209">
        <v>43373983</v>
      </c>
      <c r="N18" s="209">
        <v>43053321</v>
      </c>
      <c r="O18" s="209">
        <v>25028951</v>
      </c>
      <c r="P18" s="209">
        <v>24882294</v>
      </c>
      <c r="Q18" s="209">
        <v>5976388</v>
      </c>
      <c r="R18" s="209">
        <v>5309318</v>
      </c>
      <c r="S18" s="209">
        <v>5628614</v>
      </c>
      <c r="T18" s="209">
        <v>5717139</v>
      </c>
      <c r="U18" s="209">
        <v>6961063</v>
      </c>
      <c r="V18" s="209">
        <v>5893866</v>
      </c>
      <c r="W18" s="209">
        <v>8210259</v>
      </c>
      <c r="X18" s="209">
        <v>7865320</v>
      </c>
      <c r="Y18" s="209">
        <v>8662812</v>
      </c>
      <c r="Z18" s="209">
        <v>10260765</v>
      </c>
      <c r="AA18" s="209">
        <v>10334569</v>
      </c>
      <c r="AB18" s="209">
        <v>8865080</v>
      </c>
      <c r="AC18" s="209">
        <v>8718437</v>
      </c>
      <c r="AD18" s="209">
        <v>10402517</v>
      </c>
      <c r="AE18" s="209">
        <v>11608749</v>
      </c>
      <c r="AF18" s="209">
        <v>10252722</v>
      </c>
      <c r="AG18" s="209">
        <v>11304313</v>
      </c>
      <c r="AH18" s="209">
        <v>10266284</v>
      </c>
    </row>
    <row r="19" spans="1:34">
      <c r="A19" s="201" t="s">
        <v>290</v>
      </c>
      <c r="B19" s="201" t="s">
        <v>867</v>
      </c>
      <c r="C19" s="208">
        <v>2140702</v>
      </c>
      <c r="D19" s="208">
        <v>1741524</v>
      </c>
      <c r="E19" s="208">
        <v>1562533</v>
      </c>
      <c r="F19" s="208">
        <v>1691880</v>
      </c>
      <c r="G19" s="208">
        <v>1535483</v>
      </c>
      <c r="H19" s="208">
        <v>1714034</v>
      </c>
      <c r="I19" s="208">
        <v>1850448</v>
      </c>
      <c r="J19" s="208">
        <v>1882512</v>
      </c>
      <c r="K19" s="208">
        <v>2037235</v>
      </c>
      <c r="L19" s="208">
        <v>1769319</v>
      </c>
      <c r="M19" s="208">
        <v>1838163</v>
      </c>
      <c r="N19" s="208">
        <v>2044926</v>
      </c>
      <c r="O19" s="208">
        <v>1942730</v>
      </c>
      <c r="P19" s="208">
        <v>1810281</v>
      </c>
      <c r="Q19" s="208">
        <v>1242941</v>
      </c>
      <c r="R19" s="208">
        <v>1115758</v>
      </c>
      <c r="S19" s="208">
        <v>1197740</v>
      </c>
      <c r="T19" s="208">
        <v>1128635</v>
      </c>
      <c r="U19" s="208">
        <v>1296924</v>
      </c>
      <c r="V19" s="208">
        <v>1461253</v>
      </c>
      <c r="W19" s="208">
        <v>1810168</v>
      </c>
      <c r="X19" s="208">
        <v>2784042</v>
      </c>
      <c r="Y19" s="208">
        <v>2974801</v>
      </c>
      <c r="Z19" s="208">
        <v>2951272</v>
      </c>
      <c r="AA19" s="208">
        <v>2913606</v>
      </c>
      <c r="AB19" s="208">
        <v>3068587</v>
      </c>
      <c r="AC19" s="208">
        <v>2444846</v>
      </c>
      <c r="AD19" s="208">
        <v>3434254</v>
      </c>
      <c r="AE19" s="208">
        <v>3479412</v>
      </c>
      <c r="AF19" s="208">
        <v>3145010</v>
      </c>
      <c r="AG19" s="208">
        <v>3786334</v>
      </c>
      <c r="AH19" s="208">
        <v>3471175</v>
      </c>
    </row>
    <row r="20" spans="1:34">
      <c r="A20" s="201" t="s">
        <v>291</v>
      </c>
      <c r="B20" s="201" t="s">
        <v>868</v>
      </c>
      <c r="C20" s="208">
        <v>9320181</v>
      </c>
      <c r="D20" s="208">
        <v>8370078</v>
      </c>
      <c r="E20" s="208">
        <v>8651593</v>
      </c>
      <c r="F20" s="208">
        <v>7491197</v>
      </c>
      <c r="G20" s="208">
        <v>23539397</v>
      </c>
      <c r="H20" s="208">
        <v>36074366</v>
      </c>
      <c r="I20" s="208">
        <v>52007968</v>
      </c>
      <c r="J20" s="208">
        <v>69039069</v>
      </c>
      <c r="K20" s="208">
        <v>69064159</v>
      </c>
      <c r="L20" s="208">
        <v>39476958</v>
      </c>
      <c r="M20" s="208">
        <v>41535820</v>
      </c>
      <c r="N20" s="208">
        <v>41008395</v>
      </c>
      <c r="O20" s="208">
        <v>23086221</v>
      </c>
      <c r="P20" s="208">
        <v>23072013</v>
      </c>
      <c r="Q20" s="208">
        <v>4733447</v>
      </c>
      <c r="R20" s="208">
        <v>4193560</v>
      </c>
      <c r="S20" s="208">
        <v>4430874</v>
      </c>
      <c r="T20" s="208">
        <v>4588504</v>
      </c>
      <c r="U20" s="208">
        <v>5664139</v>
      </c>
      <c r="V20" s="208">
        <v>4432613</v>
      </c>
      <c r="W20" s="208">
        <v>6400091</v>
      </c>
      <c r="X20" s="208">
        <v>5081278</v>
      </c>
      <c r="Y20" s="208">
        <v>5688011</v>
      </c>
      <c r="Z20" s="208">
        <v>7309493</v>
      </c>
      <c r="AA20" s="208">
        <v>7420963</v>
      </c>
      <c r="AB20" s="208">
        <v>5796493</v>
      </c>
      <c r="AC20" s="208">
        <v>6273591</v>
      </c>
      <c r="AD20" s="208">
        <v>6968263</v>
      </c>
      <c r="AE20" s="208">
        <v>8129337</v>
      </c>
      <c r="AF20" s="208">
        <v>7107712</v>
      </c>
      <c r="AG20" s="208">
        <v>7517979</v>
      </c>
      <c r="AH20" s="208">
        <v>6795109</v>
      </c>
    </row>
    <row r="21" spans="1:34">
      <c r="A21" s="205" t="s">
        <v>292</v>
      </c>
      <c r="B21" s="205" t="s">
        <v>869</v>
      </c>
      <c r="C21" s="208">
        <v>0</v>
      </c>
      <c r="D21" s="208">
        <v>0</v>
      </c>
      <c r="E21" s="208">
        <v>0</v>
      </c>
      <c r="F21" s="208">
        <v>0</v>
      </c>
      <c r="G21" s="208">
        <v>0</v>
      </c>
      <c r="H21" s="208">
        <v>0</v>
      </c>
      <c r="I21" s="208">
        <v>0</v>
      </c>
      <c r="J21" s="208">
        <v>0</v>
      </c>
      <c r="K21" s="208">
        <v>0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  <c r="Q21" s="208">
        <v>0</v>
      </c>
      <c r="R21" s="208">
        <v>0</v>
      </c>
      <c r="S21" s="208">
        <v>0</v>
      </c>
      <c r="T21" s="208">
        <v>0</v>
      </c>
      <c r="U21" s="208">
        <v>0</v>
      </c>
      <c r="V21" s="208">
        <v>0</v>
      </c>
      <c r="W21" s="208">
        <v>0</v>
      </c>
      <c r="X21" s="208">
        <v>0</v>
      </c>
      <c r="Y21" s="208">
        <v>0</v>
      </c>
      <c r="Z21" s="208">
        <v>0</v>
      </c>
      <c r="AA21" s="208">
        <v>0</v>
      </c>
      <c r="AB21" s="208">
        <v>0</v>
      </c>
      <c r="AC21" s="208">
        <v>0</v>
      </c>
      <c r="AD21" s="208">
        <v>0</v>
      </c>
      <c r="AE21" s="208">
        <v>0</v>
      </c>
      <c r="AF21" s="208">
        <v>0</v>
      </c>
      <c r="AG21" s="208">
        <v>0</v>
      </c>
      <c r="AH21" s="208">
        <v>0</v>
      </c>
    </row>
    <row r="22" spans="1:34">
      <c r="A22" s="201" t="s">
        <v>293</v>
      </c>
      <c r="B22" s="201" t="s">
        <v>870</v>
      </c>
      <c r="C22" s="208">
        <v>0</v>
      </c>
      <c r="D22" s="208">
        <v>0</v>
      </c>
      <c r="E22" s="208">
        <v>0</v>
      </c>
      <c r="F22" s="208">
        <v>0</v>
      </c>
      <c r="G22" s="208">
        <v>0</v>
      </c>
      <c r="H22" s="208">
        <v>0</v>
      </c>
      <c r="I22" s="208">
        <v>0</v>
      </c>
      <c r="J22" s="208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  <c r="Q22" s="208">
        <v>0</v>
      </c>
      <c r="R22" s="208">
        <v>0</v>
      </c>
      <c r="S22" s="208">
        <v>0</v>
      </c>
      <c r="T22" s="208"/>
      <c r="U22" s="208">
        <v>0</v>
      </c>
      <c r="V22" s="208">
        <v>0</v>
      </c>
      <c r="W22" s="208">
        <v>0</v>
      </c>
      <c r="X22" s="208">
        <v>0</v>
      </c>
      <c r="Y22" s="208">
        <v>0</v>
      </c>
      <c r="Z22" s="208">
        <v>0</v>
      </c>
      <c r="AA22" s="208">
        <v>0</v>
      </c>
      <c r="AB22" s="208">
        <v>0</v>
      </c>
      <c r="AC22" s="208">
        <v>0</v>
      </c>
      <c r="AD22" s="208">
        <v>0</v>
      </c>
      <c r="AE22" s="208">
        <v>0</v>
      </c>
      <c r="AF22" s="208">
        <v>0</v>
      </c>
      <c r="AG22" s="208">
        <v>0</v>
      </c>
      <c r="AH22" s="208">
        <v>0</v>
      </c>
    </row>
    <row r="23" spans="1:34">
      <c r="A23" s="201" t="s">
        <v>294</v>
      </c>
      <c r="B23" s="201" t="s">
        <v>871</v>
      </c>
      <c r="C23" s="208">
        <v>0</v>
      </c>
      <c r="D23" s="208">
        <v>0</v>
      </c>
      <c r="E23" s="208">
        <v>0</v>
      </c>
      <c r="F23" s="208">
        <v>0</v>
      </c>
      <c r="G23" s="208">
        <v>0</v>
      </c>
      <c r="H23" s="208">
        <v>0</v>
      </c>
      <c r="I23" s="208">
        <v>0</v>
      </c>
      <c r="J23" s="208">
        <v>0</v>
      </c>
      <c r="K23" s="208">
        <v>0</v>
      </c>
      <c r="L23" s="208">
        <v>0</v>
      </c>
      <c r="M23" s="208">
        <v>0</v>
      </c>
      <c r="N23" s="208">
        <v>0</v>
      </c>
      <c r="O23" s="208">
        <v>0</v>
      </c>
      <c r="P23" s="208">
        <v>0</v>
      </c>
      <c r="Q23" s="208">
        <v>0</v>
      </c>
      <c r="R23" s="208">
        <v>0</v>
      </c>
      <c r="S23" s="208">
        <v>0</v>
      </c>
      <c r="T23" s="208"/>
      <c r="U23" s="208">
        <v>0</v>
      </c>
      <c r="V23" s="208">
        <v>0</v>
      </c>
      <c r="W23" s="208">
        <v>0</v>
      </c>
      <c r="X23" s="208">
        <v>0</v>
      </c>
      <c r="Y23" s="208">
        <v>0</v>
      </c>
      <c r="Z23" s="208">
        <v>0</v>
      </c>
      <c r="AA23" s="208">
        <v>0</v>
      </c>
      <c r="AB23" s="208">
        <v>0</v>
      </c>
      <c r="AC23" s="208">
        <v>0</v>
      </c>
      <c r="AD23" s="208">
        <v>0</v>
      </c>
      <c r="AE23" s="208">
        <v>0</v>
      </c>
      <c r="AF23" s="208">
        <v>0</v>
      </c>
      <c r="AG23" s="208">
        <v>0</v>
      </c>
      <c r="AH23" s="208">
        <v>0</v>
      </c>
    </row>
    <row r="24" spans="1:34">
      <c r="A24" s="201" t="s">
        <v>295</v>
      </c>
      <c r="B24" s="201" t="s">
        <v>872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  <c r="H24" s="208">
        <v>0</v>
      </c>
      <c r="I24" s="208">
        <v>0</v>
      </c>
      <c r="J24" s="208">
        <v>0</v>
      </c>
      <c r="K24" s="208">
        <v>0</v>
      </c>
      <c r="L24" s="208">
        <v>0</v>
      </c>
      <c r="M24" s="208">
        <v>0</v>
      </c>
      <c r="N24" s="208">
        <v>0</v>
      </c>
      <c r="O24" s="208">
        <v>0</v>
      </c>
      <c r="P24" s="208">
        <v>0</v>
      </c>
      <c r="Q24" s="208">
        <v>0</v>
      </c>
      <c r="R24" s="208">
        <v>0</v>
      </c>
      <c r="S24" s="208">
        <v>0</v>
      </c>
      <c r="T24" s="208"/>
      <c r="U24" s="208">
        <v>0</v>
      </c>
      <c r="V24" s="208">
        <v>0</v>
      </c>
      <c r="W24" s="208">
        <v>0</v>
      </c>
      <c r="X24" s="208">
        <v>0</v>
      </c>
      <c r="Y24" s="208">
        <v>0</v>
      </c>
      <c r="Z24" s="208">
        <v>0</v>
      </c>
      <c r="AA24" s="208">
        <v>0</v>
      </c>
      <c r="AB24" s="208">
        <v>0</v>
      </c>
      <c r="AC24" s="208">
        <v>0</v>
      </c>
      <c r="AD24" s="208">
        <v>0</v>
      </c>
      <c r="AE24" s="208">
        <v>0</v>
      </c>
      <c r="AF24" s="208">
        <v>0</v>
      </c>
      <c r="AG24" s="208">
        <v>0</v>
      </c>
      <c r="AH24" s="208">
        <v>0</v>
      </c>
    </row>
    <row r="25" spans="1:34">
      <c r="A25" s="205" t="s">
        <v>296</v>
      </c>
      <c r="B25" s="205" t="s">
        <v>873</v>
      </c>
      <c r="C25" s="206">
        <v>28102530</v>
      </c>
      <c r="D25" s="206">
        <v>22992712</v>
      </c>
      <c r="E25" s="206">
        <v>24183411</v>
      </c>
      <c r="F25" s="206">
        <v>17026190</v>
      </c>
      <c r="G25" s="206">
        <v>26659270</v>
      </c>
      <c r="H25" s="206">
        <v>24249297</v>
      </c>
      <c r="I25" s="206">
        <v>20644733</v>
      </c>
      <c r="J25" s="206">
        <v>26558289</v>
      </c>
      <c r="K25" s="206">
        <v>23328968</v>
      </c>
      <c r="L25" s="206">
        <v>22684799</v>
      </c>
      <c r="M25" s="206">
        <v>25670512</v>
      </c>
      <c r="N25" s="206">
        <v>21757729</v>
      </c>
      <c r="O25" s="206">
        <v>24334839</v>
      </c>
      <c r="P25" s="206">
        <v>29538679</v>
      </c>
      <c r="Q25" s="206">
        <v>34226764</v>
      </c>
      <c r="R25" s="206">
        <v>33564589</v>
      </c>
      <c r="S25" s="206">
        <v>31468791</v>
      </c>
      <c r="T25" s="206">
        <v>26164858</v>
      </c>
      <c r="U25" s="206">
        <v>25037704</v>
      </c>
      <c r="V25" s="206">
        <v>20042891</v>
      </c>
      <c r="W25" s="206">
        <v>26002981</v>
      </c>
      <c r="X25" s="206">
        <v>29823278</v>
      </c>
      <c r="Y25" s="206">
        <v>38221256</v>
      </c>
      <c r="Z25" s="206">
        <v>36186220</v>
      </c>
      <c r="AA25" s="206">
        <v>46564104</v>
      </c>
      <c r="AB25" s="206">
        <v>53935559</v>
      </c>
      <c r="AC25" s="206">
        <v>79485229</v>
      </c>
      <c r="AD25" s="206">
        <v>51376852</v>
      </c>
      <c r="AE25" s="206">
        <v>51630171</v>
      </c>
      <c r="AF25" s="206">
        <v>41964530</v>
      </c>
      <c r="AG25" s="206">
        <v>45180102</v>
      </c>
      <c r="AH25" s="206">
        <v>44283598</v>
      </c>
    </row>
    <row r="26" spans="1:34">
      <c r="A26" s="201" t="s">
        <v>297</v>
      </c>
      <c r="B26" s="201" t="s">
        <v>874</v>
      </c>
      <c r="C26" s="208">
        <v>5426731</v>
      </c>
      <c r="D26" s="208">
        <v>4554071</v>
      </c>
      <c r="E26" s="208">
        <v>3870156</v>
      </c>
      <c r="F26" s="208">
        <v>4663367</v>
      </c>
      <c r="G26" s="208">
        <v>6886760</v>
      </c>
      <c r="H26" s="208">
        <v>5569901</v>
      </c>
      <c r="I26" s="208">
        <v>9022714</v>
      </c>
      <c r="J26" s="208">
        <v>8524331</v>
      </c>
      <c r="K26" s="208">
        <v>8619165</v>
      </c>
      <c r="L26" s="208">
        <v>7935746</v>
      </c>
      <c r="M26" s="208">
        <v>9024970</v>
      </c>
      <c r="N26" s="208">
        <v>10097314</v>
      </c>
      <c r="O26" s="208">
        <v>10138594</v>
      </c>
      <c r="P26" s="208">
        <v>8862462</v>
      </c>
      <c r="Q26" s="208">
        <v>8714150</v>
      </c>
      <c r="R26" s="208">
        <v>9594621</v>
      </c>
      <c r="S26" s="208">
        <v>9700682</v>
      </c>
      <c r="T26" s="208">
        <v>7257026</v>
      </c>
      <c r="U26" s="208">
        <v>7128026</v>
      </c>
      <c r="V26" s="208">
        <v>7357925</v>
      </c>
      <c r="W26" s="208">
        <v>8819670</v>
      </c>
      <c r="X26" s="208">
        <v>7768605</v>
      </c>
      <c r="Y26" s="208">
        <v>8384613</v>
      </c>
      <c r="Z26" s="208">
        <v>10055598</v>
      </c>
      <c r="AA26" s="208">
        <v>16204943</v>
      </c>
      <c r="AB26" s="208">
        <v>17075042</v>
      </c>
      <c r="AC26" s="208">
        <v>16385888</v>
      </c>
      <c r="AD26" s="208">
        <v>13394040</v>
      </c>
      <c r="AE26" s="208">
        <v>10937156</v>
      </c>
      <c r="AF26" s="208">
        <v>11763201</v>
      </c>
      <c r="AG26" s="208">
        <v>11244077</v>
      </c>
      <c r="AH26" s="208">
        <v>14598346</v>
      </c>
    </row>
    <row r="27" spans="1:34">
      <c r="A27" s="205" t="s">
        <v>298</v>
      </c>
      <c r="B27" s="205" t="s">
        <v>875</v>
      </c>
      <c r="C27" s="209">
        <v>22675799</v>
      </c>
      <c r="D27" s="209">
        <v>18438641</v>
      </c>
      <c r="E27" s="209">
        <v>20313255</v>
      </c>
      <c r="F27" s="209">
        <v>12362823</v>
      </c>
      <c r="G27" s="209">
        <v>19772510</v>
      </c>
      <c r="H27" s="209">
        <v>18679396</v>
      </c>
      <c r="I27" s="209">
        <v>11622019</v>
      </c>
      <c r="J27" s="209">
        <v>18033958</v>
      </c>
      <c r="K27" s="209">
        <v>14709803</v>
      </c>
      <c r="L27" s="209">
        <v>14749053</v>
      </c>
      <c r="M27" s="209">
        <v>16645542</v>
      </c>
      <c r="N27" s="209">
        <v>11660415</v>
      </c>
      <c r="O27" s="209">
        <v>14196245</v>
      </c>
      <c r="P27" s="209">
        <v>20676217</v>
      </c>
      <c r="Q27" s="209">
        <v>25512614</v>
      </c>
      <c r="R27" s="209">
        <v>23969968</v>
      </c>
      <c r="S27" s="209">
        <v>21768109</v>
      </c>
      <c r="T27" s="209">
        <v>18907832</v>
      </c>
      <c r="U27" s="209">
        <v>17909678</v>
      </c>
      <c r="V27" s="209">
        <v>12684966</v>
      </c>
      <c r="W27" s="209">
        <v>17183311</v>
      </c>
      <c r="X27" s="209">
        <v>22054673</v>
      </c>
      <c r="Y27" s="209">
        <v>29836643</v>
      </c>
      <c r="Z27" s="209">
        <v>26130622</v>
      </c>
      <c r="AA27" s="209">
        <v>30359161</v>
      </c>
      <c r="AB27" s="209">
        <v>36860517</v>
      </c>
      <c r="AC27" s="209">
        <v>63099341</v>
      </c>
      <c r="AD27" s="209">
        <v>37982812</v>
      </c>
      <c r="AE27" s="209">
        <v>40693015</v>
      </c>
      <c r="AF27" s="209">
        <v>30201329</v>
      </c>
      <c r="AG27" s="209">
        <v>33936025</v>
      </c>
      <c r="AH27" s="209">
        <v>29685252</v>
      </c>
    </row>
    <row r="28" spans="1:34">
      <c r="A28" s="205" t="s">
        <v>299</v>
      </c>
      <c r="B28" s="205" t="s">
        <v>876</v>
      </c>
      <c r="C28" s="209">
        <v>3315304</v>
      </c>
      <c r="D28" s="209">
        <v>388297</v>
      </c>
      <c r="E28" s="209">
        <v>0</v>
      </c>
      <c r="F28" s="209">
        <v>0</v>
      </c>
      <c r="G28" s="209">
        <v>0</v>
      </c>
      <c r="H28" s="209">
        <v>964399</v>
      </c>
      <c r="I28" s="209">
        <v>1284815</v>
      </c>
      <c r="J28" s="209">
        <v>1005239</v>
      </c>
      <c r="K28" s="209">
        <v>357299</v>
      </c>
      <c r="L28" s="209">
        <v>0</v>
      </c>
      <c r="M28" s="209">
        <v>0</v>
      </c>
      <c r="N28" s="209">
        <v>0</v>
      </c>
      <c r="O28" s="209">
        <v>0</v>
      </c>
      <c r="P28" s="209">
        <v>0</v>
      </c>
      <c r="Q28" s="209">
        <v>0</v>
      </c>
      <c r="R28" s="209">
        <v>0</v>
      </c>
      <c r="S28" s="209">
        <v>0</v>
      </c>
      <c r="T28" s="209">
        <v>0</v>
      </c>
      <c r="U28" s="209">
        <v>0</v>
      </c>
      <c r="V28" s="209">
        <v>0</v>
      </c>
      <c r="W28" s="209">
        <v>0</v>
      </c>
      <c r="X28" s="209">
        <v>1053185</v>
      </c>
      <c r="Y28" s="209">
        <v>5202775</v>
      </c>
      <c r="Z28" s="209">
        <v>3524087</v>
      </c>
      <c r="AA28" s="209">
        <v>3623850</v>
      </c>
      <c r="AB28" s="209">
        <v>0</v>
      </c>
      <c r="AC28" s="209">
        <v>3327161</v>
      </c>
      <c r="AD28" s="209">
        <v>931250</v>
      </c>
      <c r="AE28" s="209">
        <v>0</v>
      </c>
      <c r="AF28" s="209">
        <v>0</v>
      </c>
      <c r="AG28" s="209">
        <v>0</v>
      </c>
      <c r="AH28" s="209">
        <v>0</v>
      </c>
    </row>
    <row r="29" spans="1:34">
      <c r="A29" s="201" t="s">
        <v>300</v>
      </c>
      <c r="B29" s="201" t="s">
        <v>877</v>
      </c>
      <c r="C29" s="208">
        <v>3315304</v>
      </c>
      <c r="D29" s="208">
        <v>388297</v>
      </c>
      <c r="E29" s="208">
        <v>0</v>
      </c>
      <c r="F29" s="208">
        <v>0</v>
      </c>
      <c r="G29" s="208">
        <v>0</v>
      </c>
      <c r="H29" s="208">
        <v>964399</v>
      </c>
      <c r="I29" s="208">
        <v>1284815</v>
      </c>
      <c r="J29" s="208">
        <v>1005239</v>
      </c>
      <c r="K29" s="208">
        <v>357299</v>
      </c>
      <c r="L29" s="208">
        <v>0</v>
      </c>
      <c r="M29" s="208">
        <v>0</v>
      </c>
      <c r="N29" s="208">
        <v>0</v>
      </c>
      <c r="O29" s="208">
        <v>0</v>
      </c>
      <c r="P29" s="208">
        <v>0</v>
      </c>
      <c r="Q29" s="208">
        <v>0</v>
      </c>
      <c r="R29" s="208">
        <v>0</v>
      </c>
      <c r="S29" s="208">
        <v>0</v>
      </c>
      <c r="T29" s="208">
        <v>0</v>
      </c>
      <c r="U29" s="208">
        <v>0</v>
      </c>
      <c r="V29" s="208">
        <v>0</v>
      </c>
      <c r="W29" s="208">
        <v>0</v>
      </c>
      <c r="X29" s="208">
        <v>1053185</v>
      </c>
      <c r="Y29" s="208">
        <v>5202775</v>
      </c>
      <c r="Z29" s="208">
        <v>3524087</v>
      </c>
      <c r="AA29" s="208">
        <v>3623850</v>
      </c>
      <c r="AB29" s="208">
        <v>0</v>
      </c>
      <c r="AC29" s="208">
        <v>3327161</v>
      </c>
      <c r="AD29" s="208">
        <v>931250</v>
      </c>
      <c r="AE29" s="208">
        <v>0</v>
      </c>
      <c r="AF29" s="208">
        <v>0</v>
      </c>
      <c r="AG29" s="208">
        <v>0</v>
      </c>
      <c r="AH29" s="208">
        <v>0</v>
      </c>
    </row>
    <row r="30" spans="1:34">
      <c r="A30" s="201" t="s">
        <v>301</v>
      </c>
      <c r="B30" s="201" t="s">
        <v>878</v>
      </c>
      <c r="C30" s="208">
        <v>0</v>
      </c>
      <c r="D30" s="208">
        <v>0</v>
      </c>
      <c r="E30" s="208">
        <v>0</v>
      </c>
      <c r="F30" s="208">
        <v>0</v>
      </c>
      <c r="G30" s="208">
        <v>0</v>
      </c>
      <c r="H30" s="208">
        <v>0</v>
      </c>
      <c r="I30" s="208">
        <v>0</v>
      </c>
      <c r="J30" s="208">
        <v>0</v>
      </c>
      <c r="K30" s="208">
        <v>0</v>
      </c>
      <c r="L30" s="208">
        <v>0</v>
      </c>
      <c r="M30" s="208">
        <v>0</v>
      </c>
      <c r="N30" s="208">
        <v>0</v>
      </c>
      <c r="O30" s="208">
        <v>0</v>
      </c>
      <c r="P30" s="208">
        <v>0</v>
      </c>
      <c r="Q30" s="208">
        <v>0</v>
      </c>
      <c r="R30" s="208">
        <v>0</v>
      </c>
      <c r="S30" s="208">
        <v>0</v>
      </c>
      <c r="T30" s="208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</row>
    <row r="31" spans="1:34">
      <c r="A31" s="201" t="s">
        <v>302</v>
      </c>
      <c r="B31" s="201" t="s">
        <v>879</v>
      </c>
      <c r="C31" s="208">
        <v>5188176</v>
      </c>
      <c r="D31" s="208">
        <v>8552604</v>
      </c>
      <c r="E31" s="208">
        <v>10171403</v>
      </c>
      <c r="F31" s="208">
        <v>3179493</v>
      </c>
      <c r="G31" s="208">
        <v>5689743</v>
      </c>
      <c r="H31" s="208">
        <v>1565191</v>
      </c>
      <c r="I31" s="208">
        <v>2955694</v>
      </c>
      <c r="J31" s="208">
        <v>4131556</v>
      </c>
      <c r="K31" s="208">
        <v>4142661</v>
      </c>
      <c r="L31" s="208">
        <v>5024639</v>
      </c>
      <c r="M31" s="208">
        <v>6059975</v>
      </c>
      <c r="N31" s="208">
        <v>1568331</v>
      </c>
      <c r="O31" s="208">
        <v>5955848</v>
      </c>
      <c r="P31" s="208">
        <v>12501408</v>
      </c>
      <c r="Q31" s="208">
        <v>15175455</v>
      </c>
      <c r="R31" s="208">
        <v>11808618</v>
      </c>
      <c r="S31" s="208">
        <v>9449617</v>
      </c>
      <c r="T31" s="208">
        <v>8867764</v>
      </c>
      <c r="U31" s="20">
        <v>8659041</v>
      </c>
      <c r="V31" s="20">
        <v>2181661</v>
      </c>
      <c r="W31" s="20">
        <v>6721916</v>
      </c>
      <c r="X31" s="20">
        <v>8970304</v>
      </c>
      <c r="Y31" s="20">
        <v>12001746</v>
      </c>
      <c r="Z31" s="20">
        <v>8215842</v>
      </c>
      <c r="AA31" s="20">
        <v>12606873</v>
      </c>
      <c r="AB31" s="20">
        <v>15063487</v>
      </c>
      <c r="AC31" s="20">
        <v>19632191</v>
      </c>
      <c r="AD31" s="20">
        <v>9189353</v>
      </c>
      <c r="AE31" s="20">
        <v>11638627</v>
      </c>
      <c r="AF31" s="20">
        <v>8065037</v>
      </c>
      <c r="AG31" s="20">
        <v>10824064</v>
      </c>
      <c r="AH31" s="20">
        <v>5272548</v>
      </c>
    </row>
    <row r="32" spans="1:34">
      <c r="A32" s="201" t="s">
        <v>303</v>
      </c>
      <c r="B32" s="201" t="s">
        <v>880</v>
      </c>
      <c r="C32" s="208">
        <v>992787</v>
      </c>
      <c r="D32" s="208">
        <v>1229548</v>
      </c>
      <c r="E32" s="208">
        <v>1190829</v>
      </c>
      <c r="F32" s="208">
        <v>1259727</v>
      </c>
      <c r="G32" s="208">
        <v>1341077</v>
      </c>
      <c r="H32" s="208">
        <v>1528765</v>
      </c>
      <c r="I32" s="208">
        <v>1067898</v>
      </c>
      <c r="J32" s="208">
        <v>1173827</v>
      </c>
      <c r="K32" s="208">
        <v>970797</v>
      </c>
      <c r="L32" s="208">
        <v>1112368</v>
      </c>
      <c r="M32" s="208">
        <v>1133221</v>
      </c>
      <c r="N32" s="208">
        <v>1057479</v>
      </c>
      <c r="O32" s="208">
        <v>1128038</v>
      </c>
      <c r="P32" s="208">
        <v>1097905</v>
      </c>
      <c r="Q32" s="208">
        <v>1152951</v>
      </c>
      <c r="R32" s="208">
        <v>1186615</v>
      </c>
      <c r="S32" s="208">
        <v>1325949</v>
      </c>
      <c r="T32" s="208">
        <v>1214226</v>
      </c>
      <c r="U32" s="20">
        <v>1252560</v>
      </c>
      <c r="V32" s="20">
        <v>1201437</v>
      </c>
      <c r="W32" s="20">
        <v>977923</v>
      </c>
      <c r="X32" s="20">
        <v>1048894</v>
      </c>
      <c r="Y32" s="20">
        <v>1078753</v>
      </c>
      <c r="Z32" s="20">
        <v>904826</v>
      </c>
      <c r="AA32" s="20">
        <v>953064</v>
      </c>
      <c r="AB32" s="20">
        <v>1000169</v>
      </c>
      <c r="AC32" s="20">
        <v>1502218</v>
      </c>
      <c r="AD32" s="20">
        <v>1171328</v>
      </c>
      <c r="AE32" s="20">
        <v>1476874</v>
      </c>
      <c r="AF32" s="20">
        <v>1767505</v>
      </c>
      <c r="AG32" s="20">
        <v>1883353</v>
      </c>
      <c r="AH32" s="20">
        <v>1917508</v>
      </c>
    </row>
    <row r="33" spans="1:34">
      <c r="A33" s="201" t="s">
        <v>304</v>
      </c>
      <c r="B33" s="201" t="s">
        <v>881</v>
      </c>
      <c r="C33" s="208">
        <v>424690</v>
      </c>
      <c r="D33" s="208">
        <v>396990</v>
      </c>
      <c r="E33" s="208">
        <v>452847</v>
      </c>
      <c r="F33" s="208">
        <v>506292</v>
      </c>
      <c r="G33" s="208">
        <v>425179</v>
      </c>
      <c r="H33" s="208">
        <v>421612</v>
      </c>
      <c r="I33" s="208">
        <v>400620</v>
      </c>
      <c r="J33" s="208">
        <v>349387</v>
      </c>
      <c r="K33" s="208">
        <v>383917</v>
      </c>
      <c r="L33" s="208">
        <v>397891</v>
      </c>
      <c r="M33" s="208">
        <v>413378</v>
      </c>
      <c r="N33" s="208">
        <v>367114</v>
      </c>
      <c r="O33" s="208">
        <v>297996</v>
      </c>
      <c r="P33" s="208">
        <v>531552</v>
      </c>
      <c r="Q33" s="208">
        <v>447771</v>
      </c>
      <c r="R33" s="208">
        <v>440546</v>
      </c>
      <c r="S33" s="208">
        <v>375211</v>
      </c>
      <c r="T33" s="208">
        <v>492479</v>
      </c>
      <c r="U33" s="20">
        <v>484692</v>
      </c>
      <c r="V33" s="20">
        <v>320784</v>
      </c>
      <c r="W33" s="20">
        <v>512715</v>
      </c>
      <c r="X33" s="20">
        <v>360018</v>
      </c>
      <c r="Y33" s="20">
        <v>344257</v>
      </c>
      <c r="Z33" s="20">
        <v>292226</v>
      </c>
      <c r="AA33" s="20">
        <v>279384</v>
      </c>
      <c r="AB33" s="20">
        <v>301579</v>
      </c>
      <c r="AC33" s="20">
        <v>398842</v>
      </c>
      <c r="AD33" s="20">
        <v>389096</v>
      </c>
      <c r="AE33" s="20">
        <v>349741</v>
      </c>
      <c r="AF33" s="20">
        <v>437746</v>
      </c>
      <c r="AG33" s="20">
        <v>420340</v>
      </c>
      <c r="AH33" s="20">
        <v>392120</v>
      </c>
    </row>
    <row r="34" spans="1:34">
      <c r="A34" s="201" t="s">
        <v>305</v>
      </c>
      <c r="B34" s="201" t="s">
        <v>882</v>
      </c>
      <c r="C34" s="208">
        <v>0</v>
      </c>
      <c r="D34" s="208">
        <v>0</v>
      </c>
      <c r="E34" s="208">
        <v>0</v>
      </c>
      <c r="F34" s="208">
        <v>0</v>
      </c>
      <c r="G34" s="208">
        <v>0</v>
      </c>
      <c r="H34" s="208">
        <v>0</v>
      </c>
      <c r="I34" s="208">
        <v>0</v>
      </c>
      <c r="J34" s="208">
        <v>0</v>
      </c>
      <c r="K34" s="208">
        <v>0</v>
      </c>
      <c r="L34" s="208">
        <v>0</v>
      </c>
      <c r="M34" s="208">
        <v>0</v>
      </c>
      <c r="N34" s="208">
        <v>0</v>
      </c>
      <c r="O34" s="208">
        <v>0</v>
      </c>
      <c r="P34" s="208">
        <v>0</v>
      </c>
      <c r="Q34" s="208">
        <v>0</v>
      </c>
      <c r="R34" s="208">
        <v>0</v>
      </c>
      <c r="S34" s="208">
        <v>0</v>
      </c>
      <c r="T34" s="208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</row>
    <row r="35" spans="1:34">
      <c r="A35" s="201" t="s">
        <v>306</v>
      </c>
      <c r="B35" s="201" t="s">
        <v>883</v>
      </c>
      <c r="C35" s="208">
        <v>12754842</v>
      </c>
      <c r="D35" s="208">
        <v>7871202</v>
      </c>
      <c r="E35" s="208">
        <v>8498176</v>
      </c>
      <c r="F35" s="208">
        <v>7417311</v>
      </c>
      <c r="G35" s="208">
        <v>12316511</v>
      </c>
      <c r="H35" s="208">
        <v>14199429</v>
      </c>
      <c r="I35" s="208">
        <v>5912992</v>
      </c>
      <c r="J35" s="208">
        <v>11373949</v>
      </c>
      <c r="K35" s="208">
        <v>8855129</v>
      </c>
      <c r="L35" s="208">
        <v>8214155</v>
      </c>
      <c r="M35" s="208">
        <v>9038968</v>
      </c>
      <c r="N35" s="208">
        <v>8667491</v>
      </c>
      <c r="O35" s="208">
        <v>6814363</v>
      </c>
      <c r="P35" s="208">
        <v>6545352</v>
      </c>
      <c r="Q35" s="208">
        <v>8736437</v>
      </c>
      <c r="R35" s="208">
        <v>10534189</v>
      </c>
      <c r="S35" s="208">
        <v>10617332</v>
      </c>
      <c r="T35" s="208">
        <v>8333363</v>
      </c>
      <c r="U35" s="20">
        <v>7513385</v>
      </c>
      <c r="V35" s="20">
        <v>8981084</v>
      </c>
      <c r="W35" s="20">
        <v>8970757</v>
      </c>
      <c r="X35" s="20">
        <v>10622272</v>
      </c>
      <c r="Y35" s="20">
        <v>11209112</v>
      </c>
      <c r="Z35" s="20">
        <v>13193641</v>
      </c>
      <c r="AA35" s="20">
        <v>12895990</v>
      </c>
      <c r="AB35" s="20">
        <v>20495282</v>
      </c>
      <c r="AC35" s="20">
        <v>38238929</v>
      </c>
      <c r="AD35" s="20">
        <v>26301785</v>
      </c>
      <c r="AE35" s="20">
        <v>27227773</v>
      </c>
      <c r="AF35" s="20">
        <v>19931041</v>
      </c>
      <c r="AG35" s="20">
        <v>20808268</v>
      </c>
      <c r="AH35" s="20">
        <v>22103076</v>
      </c>
    </row>
    <row r="36" spans="1:34">
      <c r="A36" s="205" t="s">
        <v>307</v>
      </c>
      <c r="B36" s="205" t="s">
        <v>884</v>
      </c>
      <c r="C36" s="206">
        <v>156897905</v>
      </c>
      <c r="D36" s="206">
        <v>168784047</v>
      </c>
      <c r="E36" s="206">
        <v>170022781</v>
      </c>
      <c r="F36" s="206">
        <v>160282579</v>
      </c>
      <c r="G36" s="206">
        <v>163769335</v>
      </c>
      <c r="H36" s="206">
        <v>161725982</v>
      </c>
      <c r="I36" s="206">
        <v>163415382</v>
      </c>
      <c r="J36" s="206">
        <v>159693529</v>
      </c>
      <c r="K36" s="206">
        <v>157792093</v>
      </c>
      <c r="L36" s="206">
        <v>156181001</v>
      </c>
      <c r="M36" s="206">
        <v>154746922</v>
      </c>
      <c r="N36" s="206">
        <v>164571737</v>
      </c>
      <c r="O36" s="206">
        <v>160758875</v>
      </c>
      <c r="P36" s="206">
        <v>170537846</v>
      </c>
      <c r="Q36" s="206">
        <v>172587539</v>
      </c>
      <c r="R36" s="206">
        <v>167566108</v>
      </c>
      <c r="S36" s="206">
        <v>178297627</v>
      </c>
      <c r="T36" s="206">
        <v>201593694</v>
      </c>
      <c r="U36" s="206">
        <v>198140955</v>
      </c>
      <c r="V36" s="206">
        <v>194416599</v>
      </c>
      <c r="W36" s="206">
        <v>205956950</v>
      </c>
      <c r="X36" s="206">
        <v>202116146</v>
      </c>
      <c r="Y36" s="206">
        <v>209688479</v>
      </c>
      <c r="Z36" s="206">
        <v>205676369</v>
      </c>
      <c r="AA36" s="206">
        <v>212577787</v>
      </c>
      <c r="AB36" s="206">
        <v>191365063</v>
      </c>
      <c r="AC36" s="206">
        <v>197868152</v>
      </c>
      <c r="AD36" s="206">
        <v>202185326</v>
      </c>
      <c r="AE36" s="206">
        <v>205106217</v>
      </c>
      <c r="AF36" s="206">
        <v>208937212</v>
      </c>
      <c r="AG36" s="206">
        <v>212193317</v>
      </c>
      <c r="AH36" s="206">
        <v>198830431</v>
      </c>
    </row>
    <row r="37" spans="1:34">
      <c r="A37" s="201" t="s">
        <v>308</v>
      </c>
      <c r="B37" s="201" t="s">
        <v>885</v>
      </c>
      <c r="C37" s="208">
        <v>122406827</v>
      </c>
      <c r="D37" s="208">
        <v>122406827</v>
      </c>
      <c r="E37" s="208">
        <v>122406827</v>
      </c>
      <c r="F37" s="208">
        <v>122406827</v>
      </c>
      <c r="G37" s="208">
        <v>122406827</v>
      </c>
      <c r="H37" s="208">
        <v>122406827</v>
      </c>
      <c r="I37" s="208">
        <v>122406827</v>
      </c>
      <c r="J37" s="208">
        <v>122406827</v>
      </c>
      <c r="K37" s="208">
        <v>122406827</v>
      </c>
      <c r="L37" s="208">
        <v>122406827</v>
      </c>
      <c r="M37" s="208">
        <v>122406827</v>
      </c>
      <c r="N37" s="208">
        <v>137400978</v>
      </c>
      <c r="O37" s="208">
        <v>137402635</v>
      </c>
      <c r="P37" s="208">
        <v>137402645</v>
      </c>
      <c r="Q37" s="208">
        <v>137402645</v>
      </c>
      <c r="R37" s="208">
        <v>137402645</v>
      </c>
      <c r="S37" s="208">
        <v>172402645</v>
      </c>
      <c r="T37" s="208">
        <v>172410701</v>
      </c>
      <c r="U37" s="208">
        <v>172410701</v>
      </c>
      <c r="V37" s="208">
        <v>172410701</v>
      </c>
      <c r="W37" s="208">
        <v>172410701</v>
      </c>
      <c r="X37" s="208">
        <v>172410701</v>
      </c>
      <c r="Y37" s="208">
        <v>172410701</v>
      </c>
      <c r="Z37" s="208">
        <v>172410701</v>
      </c>
      <c r="AA37" s="208">
        <v>172410701</v>
      </c>
      <c r="AB37" s="208">
        <v>172410701</v>
      </c>
      <c r="AC37" s="208">
        <v>172410701</v>
      </c>
      <c r="AD37" s="208">
        <v>172410701</v>
      </c>
      <c r="AE37" s="208">
        <v>172410701</v>
      </c>
      <c r="AF37" s="208">
        <v>172410701</v>
      </c>
      <c r="AG37" s="208">
        <v>172410701</v>
      </c>
      <c r="AH37" s="208">
        <v>172410701</v>
      </c>
    </row>
    <row r="38" spans="1:34">
      <c r="A38" s="201" t="s">
        <v>309</v>
      </c>
      <c r="B38" s="201" t="s">
        <v>886</v>
      </c>
      <c r="C38" s="208">
        <v>2128283</v>
      </c>
      <c r="D38" s="208">
        <v>1993199</v>
      </c>
      <c r="E38" s="208">
        <v>1161653</v>
      </c>
      <c r="F38" s="208">
        <v>-227111</v>
      </c>
      <c r="G38" s="208">
        <v>-1924298</v>
      </c>
      <c r="H38" s="208">
        <v>-3181264</v>
      </c>
      <c r="I38" s="208">
        <v>-6682856</v>
      </c>
      <c r="J38" s="208">
        <v>-8748817</v>
      </c>
      <c r="K38" s="208">
        <v>-10753012</v>
      </c>
      <c r="L38" s="208">
        <v>-12164206</v>
      </c>
      <c r="M38" s="208">
        <v>-17432572</v>
      </c>
      <c r="N38" s="208">
        <v>-19638685</v>
      </c>
      <c r="O38" s="208">
        <v>-21532253</v>
      </c>
      <c r="P38" s="208">
        <v>-23850019</v>
      </c>
      <c r="Q38" s="208">
        <v>-25183473</v>
      </c>
      <c r="R38" s="208">
        <v>-25393047</v>
      </c>
      <c r="S38" s="208">
        <v>-54409401</v>
      </c>
      <c r="T38" s="208">
        <v>-31979072</v>
      </c>
      <c r="U38" s="208">
        <v>-34393579</v>
      </c>
      <c r="V38" s="208">
        <v>-36470764</v>
      </c>
      <c r="W38" s="208">
        <v>-38318010</v>
      </c>
      <c r="X38" s="208">
        <v>-40466185</v>
      </c>
      <c r="Y38" s="208">
        <v>-43420759</v>
      </c>
      <c r="Z38" s="208">
        <v>-46139284</v>
      </c>
      <c r="AA38" s="208">
        <v>-49347973</v>
      </c>
      <c r="AB38" s="208">
        <v>-55611928</v>
      </c>
      <c r="AC38" s="208">
        <v>-58292706</v>
      </c>
      <c r="AD38" s="208">
        <v>-61877039</v>
      </c>
      <c r="AE38" s="208">
        <v>-65059557</v>
      </c>
      <c r="AF38" s="208">
        <v>-67927263</v>
      </c>
      <c r="AG38" s="208">
        <v>-70859849</v>
      </c>
      <c r="AH38" s="208">
        <v>-72813000</v>
      </c>
    </row>
    <row r="39" spans="1:34">
      <c r="A39" s="205" t="s">
        <v>310</v>
      </c>
      <c r="B39" s="205" t="s">
        <v>887</v>
      </c>
      <c r="C39" s="209">
        <v>32362795</v>
      </c>
      <c r="D39" s="209">
        <v>44384021</v>
      </c>
      <c r="E39" s="209">
        <v>46454301</v>
      </c>
      <c r="F39" s="209">
        <v>38102863</v>
      </c>
      <c r="G39" s="209">
        <v>43286806</v>
      </c>
      <c r="H39" s="209">
        <v>42500419</v>
      </c>
      <c r="I39" s="209">
        <v>47691411</v>
      </c>
      <c r="J39" s="209">
        <v>46035519</v>
      </c>
      <c r="K39" s="209">
        <v>46138278</v>
      </c>
      <c r="L39" s="209">
        <v>45938380</v>
      </c>
      <c r="M39" s="209">
        <v>49772667</v>
      </c>
      <c r="N39" s="209">
        <v>46809444</v>
      </c>
      <c r="O39" s="209">
        <v>51231090</v>
      </c>
      <c r="P39" s="209">
        <v>63327817</v>
      </c>
      <c r="Q39" s="209">
        <v>66710964</v>
      </c>
      <c r="R39" s="209">
        <v>61899107</v>
      </c>
      <c r="S39" s="209">
        <v>66646980</v>
      </c>
      <c r="T39" s="209">
        <v>67504662</v>
      </c>
      <c r="U39" s="209">
        <v>66466430</v>
      </c>
      <c r="V39" s="209">
        <v>64819259</v>
      </c>
      <c r="W39" s="209">
        <v>78206856</v>
      </c>
      <c r="X39" s="209">
        <v>76514227</v>
      </c>
      <c r="Y39" s="209">
        <v>87041134</v>
      </c>
      <c r="Z39" s="209">
        <v>85747549</v>
      </c>
      <c r="AA39" s="209">
        <v>95857656</v>
      </c>
      <c r="AB39" s="209">
        <v>80908887</v>
      </c>
      <c r="AC39" s="209">
        <v>90092754</v>
      </c>
      <c r="AD39" s="209">
        <v>97994261</v>
      </c>
      <c r="AE39" s="209">
        <v>104097670</v>
      </c>
      <c r="AF39" s="209">
        <v>110796371</v>
      </c>
      <c r="AG39" s="209">
        <v>116985062</v>
      </c>
      <c r="AH39" s="209">
        <v>105575327</v>
      </c>
    </row>
    <row r="40" spans="1:34">
      <c r="A40" s="201" t="s">
        <v>311</v>
      </c>
      <c r="B40" s="201" t="s">
        <v>888</v>
      </c>
      <c r="C40" s="208">
        <v>36597073</v>
      </c>
      <c r="D40" s="208">
        <v>41081607</v>
      </c>
      <c r="E40" s="208">
        <v>51727306</v>
      </c>
      <c r="F40" s="208">
        <v>51727306</v>
      </c>
      <c r="G40" s="208">
        <v>51727306</v>
      </c>
      <c r="H40" s="208">
        <v>49647545</v>
      </c>
      <c r="I40" s="208">
        <v>52327147</v>
      </c>
      <c r="J40" s="208">
        <v>52158729</v>
      </c>
      <c r="K40" s="208">
        <v>52183769</v>
      </c>
      <c r="L40" s="208">
        <v>51951425</v>
      </c>
      <c r="M40" s="208">
        <v>64559528</v>
      </c>
      <c r="N40" s="208">
        <v>47633724</v>
      </c>
      <c r="O40" s="208">
        <v>47442754</v>
      </c>
      <c r="P40" s="208">
        <v>46422410</v>
      </c>
      <c r="Q40" s="208">
        <v>72120741</v>
      </c>
      <c r="R40" s="208">
        <v>72029457</v>
      </c>
      <c r="S40" s="208">
        <v>71826495</v>
      </c>
      <c r="T40" s="208">
        <v>71532169</v>
      </c>
      <c r="U40" s="208">
        <v>73466862</v>
      </c>
      <c r="V40" s="208">
        <v>73037083</v>
      </c>
      <c r="W40" s="208">
        <v>72900421</v>
      </c>
      <c r="X40" s="208">
        <v>72495891</v>
      </c>
      <c r="Y40" s="208">
        <v>83374433</v>
      </c>
      <c r="Z40" s="208">
        <v>83349900</v>
      </c>
      <c r="AA40" s="208">
        <v>83300152</v>
      </c>
      <c r="AB40" s="208">
        <v>83366973</v>
      </c>
      <c r="AC40" s="208">
        <v>94421061</v>
      </c>
      <c r="AD40" s="208">
        <v>94549313</v>
      </c>
      <c r="AE40" s="208">
        <v>94653204</v>
      </c>
      <c r="AF40" s="208">
        <v>94627478</v>
      </c>
      <c r="AG40" s="208">
        <v>122717382</v>
      </c>
      <c r="AH40" s="208">
        <v>120602732</v>
      </c>
    </row>
    <row r="41" spans="1:34">
      <c r="A41" s="201" t="s">
        <v>312</v>
      </c>
      <c r="B41" s="201" t="s">
        <v>889</v>
      </c>
      <c r="C41" s="208">
        <v>16891988</v>
      </c>
      <c r="D41" s="208">
        <v>27658690</v>
      </c>
      <c r="E41" s="208">
        <v>4320860</v>
      </c>
      <c r="F41" s="208">
        <v>7847171</v>
      </c>
      <c r="G41" s="208">
        <v>15252805</v>
      </c>
      <c r="H41" s="208">
        <v>21911312</v>
      </c>
      <c r="I41" s="208">
        <v>7578912</v>
      </c>
      <c r="J41" s="208">
        <v>13100853</v>
      </c>
      <c r="K41" s="208">
        <v>13211880</v>
      </c>
      <c r="L41" s="208">
        <v>13258232</v>
      </c>
      <c r="M41" s="208">
        <v>6406309</v>
      </c>
      <c r="N41" s="208">
        <v>4830803</v>
      </c>
      <c r="O41" s="208">
        <v>11420254</v>
      </c>
      <c r="P41" s="208">
        <v>30158927</v>
      </c>
      <c r="Q41" s="208">
        <v>5197002</v>
      </c>
      <c r="R41" s="208">
        <v>11427797</v>
      </c>
      <c r="S41" s="208">
        <v>18500418</v>
      </c>
      <c r="T41" s="208">
        <v>20146144</v>
      </c>
      <c r="U41" s="208">
        <v>-956589</v>
      </c>
      <c r="V41" s="208">
        <v>-1991848</v>
      </c>
      <c r="W41" s="208">
        <v>16474873</v>
      </c>
      <c r="X41" s="208">
        <v>23528983</v>
      </c>
      <c r="Y41" s="208">
        <v>15321994</v>
      </c>
      <c r="Z41" s="208">
        <v>23608322</v>
      </c>
      <c r="AA41" s="208">
        <v>38122401</v>
      </c>
      <c r="AB41" s="208">
        <v>45495773</v>
      </c>
      <c r="AC41" s="208">
        <v>13314893</v>
      </c>
      <c r="AD41" s="208">
        <v>24420290</v>
      </c>
      <c r="AE41" s="208">
        <v>32991030</v>
      </c>
      <c r="AF41" s="208">
        <v>42597354</v>
      </c>
      <c r="AG41" s="208">
        <v>10066981</v>
      </c>
      <c r="AH41" s="208">
        <v>15046601</v>
      </c>
    </row>
    <row r="42" spans="1:34">
      <c r="A42" s="201" t="s">
        <v>313</v>
      </c>
      <c r="B42" s="201" t="s">
        <v>890</v>
      </c>
      <c r="C42" s="208">
        <v>21126266</v>
      </c>
      <c r="D42" s="208">
        <v>24356276</v>
      </c>
      <c r="E42" s="208">
        <v>9593865</v>
      </c>
      <c r="F42" s="208">
        <v>21471614</v>
      </c>
      <c r="G42" s="208">
        <v>23693305</v>
      </c>
      <c r="H42" s="208">
        <v>29058438</v>
      </c>
      <c r="I42" s="208">
        <v>12214648</v>
      </c>
      <c r="J42" s="208">
        <v>19224063</v>
      </c>
      <c r="K42" s="208">
        <v>19257371</v>
      </c>
      <c r="L42" s="208">
        <v>19271277</v>
      </c>
      <c r="M42" s="208">
        <v>21193170</v>
      </c>
      <c r="N42" s="208">
        <v>5655083</v>
      </c>
      <c r="O42" s="208">
        <v>7631918</v>
      </c>
      <c r="P42" s="208">
        <v>13253520</v>
      </c>
      <c r="Q42" s="208">
        <v>10606779</v>
      </c>
      <c r="R42" s="208">
        <v>21558147</v>
      </c>
      <c r="S42" s="208">
        <v>23679933</v>
      </c>
      <c r="T42" s="208">
        <v>24173651</v>
      </c>
      <c r="U42" s="208">
        <v>6043843</v>
      </c>
      <c r="V42" s="208">
        <v>6225976</v>
      </c>
      <c r="W42" s="208">
        <v>11168438</v>
      </c>
      <c r="X42" s="208">
        <v>19510647</v>
      </c>
      <c r="Y42" s="208">
        <v>11655293</v>
      </c>
      <c r="Z42" s="208">
        <v>21210673</v>
      </c>
      <c r="AA42" s="208">
        <v>25564897</v>
      </c>
      <c r="AB42" s="208">
        <v>47953859</v>
      </c>
      <c r="AC42" s="208">
        <v>17643200</v>
      </c>
      <c r="AD42" s="208">
        <v>20975342</v>
      </c>
      <c r="AE42" s="208">
        <v>23546564</v>
      </c>
      <c r="AF42" s="208">
        <v>26428461</v>
      </c>
      <c r="AG42" s="208">
        <v>15799301</v>
      </c>
      <c r="AH42" s="208">
        <v>30074006</v>
      </c>
    </row>
    <row r="43" spans="1:34">
      <c r="A43" s="201" t="s">
        <v>314</v>
      </c>
      <c r="B43" s="201" t="s">
        <v>891</v>
      </c>
      <c r="C43" s="208">
        <v>0</v>
      </c>
      <c r="D43" s="208">
        <v>0</v>
      </c>
      <c r="E43" s="208">
        <v>0</v>
      </c>
      <c r="F43" s="208">
        <v>0</v>
      </c>
      <c r="G43" s="208">
        <v>0</v>
      </c>
      <c r="H43" s="208">
        <v>0</v>
      </c>
      <c r="I43" s="208">
        <v>0</v>
      </c>
      <c r="J43" s="208">
        <v>0</v>
      </c>
      <c r="K43" s="208">
        <v>0</v>
      </c>
      <c r="L43" s="208">
        <v>0</v>
      </c>
      <c r="M43" s="208">
        <v>0</v>
      </c>
      <c r="N43" s="208">
        <v>0</v>
      </c>
      <c r="O43" s="208">
        <v>-6342597</v>
      </c>
      <c r="P43" s="208">
        <v>-6342597</v>
      </c>
      <c r="Q43" s="208">
        <v>-6342597</v>
      </c>
      <c r="R43" s="208">
        <v>-6342597</v>
      </c>
      <c r="S43" s="208">
        <v>-6342597</v>
      </c>
      <c r="T43" s="208">
        <v>-6342597</v>
      </c>
      <c r="U43" s="208">
        <v>-6342597</v>
      </c>
      <c r="V43" s="208">
        <v>-6342597</v>
      </c>
      <c r="W43" s="208">
        <v>-6342597</v>
      </c>
      <c r="X43" s="208">
        <v>-6342597</v>
      </c>
      <c r="Y43" s="208">
        <v>-6342597</v>
      </c>
      <c r="Z43" s="208">
        <v>-6342597</v>
      </c>
      <c r="AA43" s="208">
        <v>-6342597</v>
      </c>
      <c r="AB43" s="208">
        <v>-6342597</v>
      </c>
      <c r="AC43" s="208">
        <v>-6342597</v>
      </c>
      <c r="AD43" s="208">
        <v>-6342597</v>
      </c>
      <c r="AE43" s="208">
        <v>-6342597</v>
      </c>
      <c r="AF43" s="208">
        <v>-6342597</v>
      </c>
      <c r="AG43" s="208">
        <v>-6342597</v>
      </c>
      <c r="AH43" s="208">
        <v>-6342597</v>
      </c>
    </row>
    <row r="44" spans="1:34">
      <c r="A44" s="205" t="s">
        <v>315</v>
      </c>
      <c r="B44" s="205" t="s">
        <v>892</v>
      </c>
      <c r="C44" s="206">
        <v>2161328398</v>
      </c>
      <c r="D44" s="206">
        <v>2221161855</v>
      </c>
      <c r="E44" s="206">
        <v>2226092488</v>
      </c>
      <c r="F44" s="206">
        <v>2234727610</v>
      </c>
      <c r="G44" s="206">
        <v>2323135440</v>
      </c>
      <c r="H44" s="206">
        <v>2394634319</v>
      </c>
      <c r="I44" s="206">
        <v>2448481312</v>
      </c>
      <c r="J44" s="206">
        <v>2521549150</v>
      </c>
      <c r="K44" s="206">
        <v>2536094199</v>
      </c>
      <c r="L44" s="206">
        <v>2528897282</v>
      </c>
      <c r="M44" s="206">
        <v>2542555794</v>
      </c>
      <c r="N44" s="206">
        <v>2580128897</v>
      </c>
      <c r="O44" s="206">
        <v>2547839509</v>
      </c>
      <c r="P44" s="206">
        <v>2560715225</v>
      </c>
      <c r="Q44" s="206">
        <v>2556578551</v>
      </c>
      <c r="R44" s="206">
        <v>2612237138</v>
      </c>
      <c r="S44" s="206">
        <v>2672245994</v>
      </c>
      <c r="T44" s="206">
        <v>2678432542</v>
      </c>
      <c r="U44" s="206">
        <v>2707220924</v>
      </c>
      <c r="V44" s="206">
        <v>2690206577</v>
      </c>
      <c r="W44" s="206">
        <v>2675164271</v>
      </c>
      <c r="X44" s="206">
        <v>2694287811</v>
      </c>
      <c r="Y44" s="206">
        <v>2737343455</v>
      </c>
      <c r="Z44" s="206">
        <v>2733064292</v>
      </c>
      <c r="AA44" s="206">
        <v>2869587069</v>
      </c>
      <c r="AB44" s="206">
        <v>2952664107</v>
      </c>
      <c r="AC44" s="206">
        <v>2992155693</v>
      </c>
      <c r="AD44" s="206">
        <v>3176889050</v>
      </c>
      <c r="AE44" s="206">
        <v>3282881880</v>
      </c>
      <c r="AF44" s="206">
        <v>3301873988</v>
      </c>
      <c r="AG44" s="206">
        <v>3358521074</v>
      </c>
      <c r="AH44" s="206">
        <v>3492453689</v>
      </c>
    </row>
    <row r="45" spans="1:34">
      <c r="A45" s="210"/>
      <c r="B45" s="210"/>
    </row>
    <row r="46" spans="1:34">
      <c r="A46" s="210"/>
      <c r="B46" s="210"/>
    </row>
  </sheetData>
  <pageMargins left="0.31496062992125984" right="0.31496062992125984" top="1.6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  <pageSetUpPr fitToPage="1"/>
  </sheetPr>
  <dimension ref="A1:AH57"/>
  <sheetViews>
    <sheetView showGridLines="0" zoomScaleNormal="100" zoomScaleSheetLayoutView="70" workbookViewId="0">
      <pane xSplit="2" ySplit="1" topLeftCell="AC2" activePane="bottomRight" state="frozen"/>
      <selection activeCell="Y19" sqref="Y19"/>
      <selection pane="topRight" activeCell="Y19" sqref="Y19"/>
      <selection pane="bottomLeft" activeCell="Y19" sqref="Y19"/>
      <selection pane="bottomRight" activeCell="AH2" sqref="AH2"/>
    </sheetView>
  </sheetViews>
  <sheetFormatPr baseColWidth="10" defaultColWidth="11.453125" defaultRowHeight="14.5" outlineLevelCol="1"/>
  <cols>
    <col min="1" max="1" width="56.453125" style="198" customWidth="1"/>
    <col min="2" max="2" width="78.08984375" style="198" hidden="1" customWidth="1" outlineLevel="1"/>
    <col min="3" max="3" width="14.81640625" style="121" customWidth="1" collapsed="1"/>
    <col min="4" max="26" width="14.81640625" style="121" customWidth="1"/>
    <col min="27" max="27" width="14.81640625" style="204" customWidth="1"/>
    <col min="28" max="28" width="11.453125" style="198"/>
    <col min="29" max="31" width="14.81640625" style="204" customWidth="1"/>
    <col min="32" max="32" width="11.453125" style="198"/>
    <col min="33" max="34" width="14.81640625" style="204" customWidth="1"/>
    <col min="35" max="226" width="11.453125" style="198"/>
    <col min="227" max="231" width="2.81640625" style="198" customWidth="1"/>
    <col min="232" max="232" width="90.81640625" style="198" customWidth="1"/>
    <col min="233" max="233" width="2.08984375" style="198" customWidth="1"/>
    <col min="234" max="235" width="16.81640625" style="198" customWidth="1"/>
    <col min="236" max="236" width="2.08984375" style="198" customWidth="1"/>
    <col min="237" max="237" width="9.81640625" style="198" customWidth="1"/>
    <col min="238" max="240" width="12.81640625" style="198" customWidth="1"/>
    <col min="241" max="241" width="11.453125" style="198" customWidth="1"/>
    <col min="242" max="482" width="11.453125" style="198"/>
    <col min="483" max="487" width="2.81640625" style="198" customWidth="1"/>
    <col min="488" max="488" width="90.81640625" style="198" customWidth="1"/>
    <col min="489" max="489" width="2.08984375" style="198" customWidth="1"/>
    <col min="490" max="491" width="16.81640625" style="198" customWidth="1"/>
    <col min="492" max="492" width="2.08984375" style="198" customWidth="1"/>
    <col min="493" max="493" width="9.81640625" style="198" customWidth="1"/>
    <col min="494" max="496" width="12.81640625" style="198" customWidth="1"/>
    <col min="497" max="497" width="11.453125" style="198" customWidth="1"/>
    <col min="498" max="738" width="11.453125" style="198"/>
    <col min="739" max="743" width="2.81640625" style="198" customWidth="1"/>
    <col min="744" max="744" width="90.81640625" style="198" customWidth="1"/>
    <col min="745" max="745" width="2.08984375" style="198" customWidth="1"/>
    <col min="746" max="747" width="16.81640625" style="198" customWidth="1"/>
    <col min="748" max="748" width="2.08984375" style="198" customWidth="1"/>
    <col min="749" max="749" width="9.81640625" style="198" customWidth="1"/>
    <col min="750" max="752" width="12.81640625" style="198" customWidth="1"/>
    <col min="753" max="753" width="11.453125" style="198" customWidth="1"/>
    <col min="754" max="994" width="11.453125" style="198"/>
    <col min="995" max="999" width="2.81640625" style="198" customWidth="1"/>
    <col min="1000" max="1000" width="90.81640625" style="198" customWidth="1"/>
    <col min="1001" max="1001" width="2.08984375" style="198" customWidth="1"/>
    <col min="1002" max="1003" width="16.81640625" style="198" customWidth="1"/>
    <col min="1004" max="1004" width="2.08984375" style="198" customWidth="1"/>
    <col min="1005" max="1005" width="9.81640625" style="198" customWidth="1"/>
    <col min="1006" max="1008" width="12.81640625" style="198" customWidth="1"/>
    <col min="1009" max="1009" width="11.453125" style="198" customWidth="1"/>
    <col min="1010" max="1250" width="11.453125" style="198"/>
    <col min="1251" max="1255" width="2.81640625" style="198" customWidth="1"/>
    <col min="1256" max="1256" width="90.81640625" style="198" customWidth="1"/>
    <col min="1257" max="1257" width="2.08984375" style="198" customWidth="1"/>
    <col min="1258" max="1259" width="16.81640625" style="198" customWidth="1"/>
    <col min="1260" max="1260" width="2.08984375" style="198" customWidth="1"/>
    <col min="1261" max="1261" width="9.81640625" style="198" customWidth="1"/>
    <col min="1262" max="1264" width="12.81640625" style="198" customWidth="1"/>
    <col min="1265" max="1265" width="11.453125" style="198" customWidth="1"/>
    <col min="1266" max="1506" width="11.453125" style="198"/>
    <col min="1507" max="1511" width="2.81640625" style="198" customWidth="1"/>
    <col min="1512" max="1512" width="90.81640625" style="198" customWidth="1"/>
    <col min="1513" max="1513" width="2.08984375" style="198" customWidth="1"/>
    <col min="1514" max="1515" width="16.81640625" style="198" customWidth="1"/>
    <col min="1516" max="1516" width="2.08984375" style="198" customWidth="1"/>
    <col min="1517" max="1517" width="9.81640625" style="198" customWidth="1"/>
    <col min="1518" max="1520" width="12.81640625" style="198" customWidth="1"/>
    <col min="1521" max="1521" width="11.453125" style="198" customWidth="1"/>
    <col min="1522" max="1762" width="11.453125" style="198"/>
    <col min="1763" max="1767" width="2.81640625" style="198" customWidth="1"/>
    <col min="1768" max="1768" width="90.81640625" style="198" customWidth="1"/>
    <col min="1769" max="1769" width="2.08984375" style="198" customWidth="1"/>
    <col min="1770" max="1771" width="16.81640625" style="198" customWidth="1"/>
    <col min="1772" max="1772" width="2.08984375" style="198" customWidth="1"/>
    <col min="1773" max="1773" width="9.81640625" style="198" customWidth="1"/>
    <col min="1774" max="1776" width="12.81640625" style="198" customWidth="1"/>
    <col min="1777" max="1777" width="11.453125" style="198" customWidth="1"/>
    <col min="1778" max="2018" width="11.453125" style="198"/>
    <col min="2019" max="2023" width="2.81640625" style="198" customWidth="1"/>
    <col min="2024" max="2024" width="90.81640625" style="198" customWidth="1"/>
    <col min="2025" max="2025" width="2.08984375" style="198" customWidth="1"/>
    <col min="2026" max="2027" width="16.81640625" style="198" customWidth="1"/>
    <col min="2028" max="2028" width="2.08984375" style="198" customWidth="1"/>
    <col min="2029" max="2029" width="9.81640625" style="198" customWidth="1"/>
    <col min="2030" max="2032" width="12.81640625" style="198" customWidth="1"/>
    <col min="2033" max="2033" width="11.453125" style="198" customWidth="1"/>
    <col min="2034" max="2274" width="11.453125" style="198"/>
    <col min="2275" max="2279" width="2.81640625" style="198" customWidth="1"/>
    <col min="2280" max="2280" width="90.81640625" style="198" customWidth="1"/>
    <col min="2281" max="2281" width="2.08984375" style="198" customWidth="1"/>
    <col min="2282" max="2283" width="16.81640625" style="198" customWidth="1"/>
    <col min="2284" max="2284" width="2.08984375" style="198" customWidth="1"/>
    <col min="2285" max="2285" width="9.81640625" style="198" customWidth="1"/>
    <col min="2286" max="2288" width="12.81640625" style="198" customWidth="1"/>
    <col min="2289" max="2289" width="11.453125" style="198" customWidth="1"/>
    <col min="2290" max="2530" width="11.453125" style="198"/>
    <col min="2531" max="2535" width="2.81640625" style="198" customWidth="1"/>
    <col min="2536" max="2536" width="90.81640625" style="198" customWidth="1"/>
    <col min="2537" max="2537" width="2.08984375" style="198" customWidth="1"/>
    <col min="2538" max="2539" width="16.81640625" style="198" customWidth="1"/>
    <col min="2540" max="2540" width="2.08984375" style="198" customWidth="1"/>
    <col min="2541" max="2541" width="9.81640625" style="198" customWidth="1"/>
    <col min="2542" max="2544" width="12.81640625" style="198" customWidth="1"/>
    <col min="2545" max="2545" width="11.453125" style="198" customWidth="1"/>
    <col min="2546" max="2786" width="11.453125" style="198"/>
    <col min="2787" max="2791" width="2.81640625" style="198" customWidth="1"/>
    <col min="2792" max="2792" width="90.81640625" style="198" customWidth="1"/>
    <col min="2793" max="2793" width="2.08984375" style="198" customWidth="1"/>
    <col min="2794" max="2795" width="16.81640625" style="198" customWidth="1"/>
    <col min="2796" max="2796" width="2.08984375" style="198" customWidth="1"/>
    <col min="2797" max="2797" width="9.81640625" style="198" customWidth="1"/>
    <col min="2798" max="2800" width="12.81640625" style="198" customWidth="1"/>
    <col min="2801" max="2801" width="11.453125" style="198" customWidth="1"/>
    <col min="2802" max="3042" width="11.453125" style="198"/>
    <col min="3043" max="3047" width="2.81640625" style="198" customWidth="1"/>
    <col min="3048" max="3048" width="90.81640625" style="198" customWidth="1"/>
    <col min="3049" max="3049" width="2.08984375" style="198" customWidth="1"/>
    <col min="3050" max="3051" width="16.81640625" style="198" customWidth="1"/>
    <col min="3052" max="3052" width="2.08984375" style="198" customWidth="1"/>
    <col min="3053" max="3053" width="9.81640625" style="198" customWidth="1"/>
    <col min="3054" max="3056" width="12.81640625" style="198" customWidth="1"/>
    <col min="3057" max="3057" width="11.453125" style="198" customWidth="1"/>
    <col min="3058" max="3298" width="11.453125" style="198"/>
    <col min="3299" max="3303" width="2.81640625" style="198" customWidth="1"/>
    <col min="3304" max="3304" width="90.81640625" style="198" customWidth="1"/>
    <col min="3305" max="3305" width="2.08984375" style="198" customWidth="1"/>
    <col min="3306" max="3307" width="16.81640625" style="198" customWidth="1"/>
    <col min="3308" max="3308" width="2.08984375" style="198" customWidth="1"/>
    <col min="3309" max="3309" width="9.81640625" style="198" customWidth="1"/>
    <col min="3310" max="3312" width="12.81640625" style="198" customWidth="1"/>
    <col min="3313" max="3313" width="11.453125" style="198" customWidth="1"/>
    <col min="3314" max="3554" width="11.453125" style="198"/>
    <col min="3555" max="3559" width="2.81640625" style="198" customWidth="1"/>
    <col min="3560" max="3560" width="90.81640625" style="198" customWidth="1"/>
    <col min="3561" max="3561" width="2.08984375" style="198" customWidth="1"/>
    <col min="3562" max="3563" width="16.81640625" style="198" customWidth="1"/>
    <col min="3564" max="3564" width="2.08984375" style="198" customWidth="1"/>
    <col min="3565" max="3565" width="9.81640625" style="198" customWidth="1"/>
    <col min="3566" max="3568" width="12.81640625" style="198" customWidth="1"/>
    <col min="3569" max="3569" width="11.453125" style="198" customWidth="1"/>
    <col min="3570" max="3810" width="11.453125" style="198"/>
    <col min="3811" max="3815" width="2.81640625" style="198" customWidth="1"/>
    <col min="3816" max="3816" width="90.81640625" style="198" customWidth="1"/>
    <col min="3817" max="3817" width="2.08984375" style="198" customWidth="1"/>
    <col min="3818" max="3819" width="16.81640625" style="198" customWidth="1"/>
    <col min="3820" max="3820" width="2.08984375" style="198" customWidth="1"/>
    <col min="3821" max="3821" width="9.81640625" style="198" customWidth="1"/>
    <col min="3822" max="3824" width="12.81640625" style="198" customWidth="1"/>
    <col min="3825" max="3825" width="11.453125" style="198" customWidth="1"/>
    <col min="3826" max="4066" width="11.453125" style="198"/>
    <col min="4067" max="4071" width="2.81640625" style="198" customWidth="1"/>
    <col min="4072" max="4072" width="90.81640625" style="198" customWidth="1"/>
    <col min="4073" max="4073" width="2.08984375" style="198" customWidth="1"/>
    <col min="4074" max="4075" width="16.81640625" style="198" customWidth="1"/>
    <col min="4076" max="4076" width="2.08984375" style="198" customWidth="1"/>
    <col min="4077" max="4077" width="9.81640625" style="198" customWidth="1"/>
    <col min="4078" max="4080" width="12.81640625" style="198" customWidth="1"/>
    <col min="4081" max="4081" width="11.453125" style="198" customWidth="1"/>
    <col min="4082" max="4322" width="11.453125" style="198"/>
    <col min="4323" max="4327" width="2.81640625" style="198" customWidth="1"/>
    <col min="4328" max="4328" width="90.81640625" style="198" customWidth="1"/>
    <col min="4329" max="4329" width="2.08984375" style="198" customWidth="1"/>
    <col min="4330" max="4331" width="16.81640625" style="198" customWidth="1"/>
    <col min="4332" max="4332" width="2.08984375" style="198" customWidth="1"/>
    <col min="4333" max="4333" width="9.81640625" style="198" customWidth="1"/>
    <col min="4334" max="4336" width="12.81640625" style="198" customWidth="1"/>
    <col min="4337" max="4337" width="11.453125" style="198" customWidth="1"/>
    <col min="4338" max="4578" width="11.453125" style="198"/>
    <col min="4579" max="4583" width="2.81640625" style="198" customWidth="1"/>
    <col min="4584" max="4584" width="90.81640625" style="198" customWidth="1"/>
    <col min="4585" max="4585" width="2.08984375" style="198" customWidth="1"/>
    <col min="4586" max="4587" width="16.81640625" style="198" customWidth="1"/>
    <col min="4588" max="4588" width="2.08984375" style="198" customWidth="1"/>
    <col min="4589" max="4589" width="9.81640625" style="198" customWidth="1"/>
    <col min="4590" max="4592" width="12.81640625" style="198" customWidth="1"/>
    <col min="4593" max="4593" width="11.453125" style="198" customWidth="1"/>
    <col min="4594" max="4834" width="11.453125" style="198"/>
    <col min="4835" max="4839" width="2.81640625" style="198" customWidth="1"/>
    <col min="4840" max="4840" width="90.81640625" style="198" customWidth="1"/>
    <col min="4841" max="4841" width="2.08984375" style="198" customWidth="1"/>
    <col min="4842" max="4843" width="16.81640625" style="198" customWidth="1"/>
    <col min="4844" max="4844" width="2.08984375" style="198" customWidth="1"/>
    <col min="4845" max="4845" width="9.81640625" style="198" customWidth="1"/>
    <col min="4846" max="4848" width="12.81640625" style="198" customWidth="1"/>
    <col min="4849" max="4849" width="11.453125" style="198" customWidth="1"/>
    <col min="4850" max="5090" width="11.453125" style="198"/>
    <col min="5091" max="5095" width="2.81640625" style="198" customWidth="1"/>
    <col min="5096" max="5096" width="90.81640625" style="198" customWidth="1"/>
    <col min="5097" max="5097" width="2.08984375" style="198" customWidth="1"/>
    <col min="5098" max="5099" width="16.81640625" style="198" customWidth="1"/>
    <col min="5100" max="5100" width="2.08984375" style="198" customWidth="1"/>
    <col min="5101" max="5101" width="9.81640625" style="198" customWidth="1"/>
    <col min="5102" max="5104" width="12.81640625" style="198" customWidth="1"/>
    <col min="5105" max="5105" width="11.453125" style="198" customWidth="1"/>
    <col min="5106" max="5346" width="11.453125" style="198"/>
    <col min="5347" max="5351" width="2.81640625" style="198" customWidth="1"/>
    <col min="5352" max="5352" width="90.81640625" style="198" customWidth="1"/>
    <col min="5353" max="5353" width="2.08984375" style="198" customWidth="1"/>
    <col min="5354" max="5355" width="16.81640625" style="198" customWidth="1"/>
    <col min="5356" max="5356" width="2.08984375" style="198" customWidth="1"/>
    <col min="5357" max="5357" width="9.81640625" style="198" customWidth="1"/>
    <col min="5358" max="5360" width="12.81640625" style="198" customWidth="1"/>
    <col min="5361" max="5361" width="11.453125" style="198" customWidth="1"/>
    <col min="5362" max="5602" width="11.453125" style="198"/>
    <col min="5603" max="5607" width="2.81640625" style="198" customWidth="1"/>
    <col min="5608" max="5608" width="90.81640625" style="198" customWidth="1"/>
    <col min="5609" max="5609" width="2.08984375" style="198" customWidth="1"/>
    <col min="5610" max="5611" width="16.81640625" style="198" customWidth="1"/>
    <col min="5612" max="5612" width="2.08984375" style="198" customWidth="1"/>
    <col min="5613" max="5613" width="9.81640625" style="198" customWidth="1"/>
    <col min="5614" max="5616" width="12.81640625" style="198" customWidth="1"/>
    <col min="5617" max="5617" width="11.453125" style="198" customWidth="1"/>
    <col min="5618" max="5858" width="11.453125" style="198"/>
    <col min="5859" max="5863" width="2.81640625" style="198" customWidth="1"/>
    <col min="5864" max="5864" width="90.81640625" style="198" customWidth="1"/>
    <col min="5865" max="5865" width="2.08984375" style="198" customWidth="1"/>
    <col min="5866" max="5867" width="16.81640625" style="198" customWidth="1"/>
    <col min="5868" max="5868" width="2.08984375" style="198" customWidth="1"/>
    <col min="5869" max="5869" width="9.81640625" style="198" customWidth="1"/>
    <col min="5870" max="5872" width="12.81640625" style="198" customWidth="1"/>
    <col min="5873" max="5873" width="11.453125" style="198" customWidth="1"/>
    <col min="5874" max="6114" width="11.453125" style="198"/>
    <col min="6115" max="6119" width="2.81640625" style="198" customWidth="1"/>
    <col min="6120" max="6120" width="90.81640625" style="198" customWidth="1"/>
    <col min="6121" max="6121" width="2.08984375" style="198" customWidth="1"/>
    <col min="6122" max="6123" width="16.81640625" style="198" customWidth="1"/>
    <col min="6124" max="6124" width="2.08984375" style="198" customWidth="1"/>
    <col min="6125" max="6125" width="9.81640625" style="198" customWidth="1"/>
    <col min="6126" max="6128" width="12.81640625" style="198" customWidth="1"/>
    <col min="6129" max="6129" width="11.453125" style="198" customWidth="1"/>
    <col min="6130" max="6370" width="11.453125" style="198"/>
    <col min="6371" max="6375" width="2.81640625" style="198" customWidth="1"/>
    <col min="6376" max="6376" width="90.81640625" style="198" customWidth="1"/>
    <col min="6377" max="6377" width="2.08984375" style="198" customWidth="1"/>
    <col min="6378" max="6379" width="16.81640625" style="198" customWidth="1"/>
    <col min="6380" max="6380" width="2.08984375" style="198" customWidth="1"/>
    <col min="6381" max="6381" width="9.81640625" style="198" customWidth="1"/>
    <col min="6382" max="6384" width="12.81640625" style="198" customWidth="1"/>
    <col min="6385" max="6385" width="11.453125" style="198" customWidth="1"/>
    <col min="6386" max="6626" width="11.453125" style="198"/>
    <col min="6627" max="6631" width="2.81640625" style="198" customWidth="1"/>
    <col min="6632" max="6632" width="90.81640625" style="198" customWidth="1"/>
    <col min="6633" max="6633" width="2.08984375" style="198" customWidth="1"/>
    <col min="6634" max="6635" width="16.81640625" style="198" customWidth="1"/>
    <col min="6636" max="6636" width="2.08984375" style="198" customWidth="1"/>
    <col min="6637" max="6637" width="9.81640625" style="198" customWidth="1"/>
    <col min="6638" max="6640" width="12.81640625" style="198" customWidth="1"/>
    <col min="6641" max="6641" width="11.453125" style="198" customWidth="1"/>
    <col min="6642" max="6882" width="11.453125" style="198"/>
    <col min="6883" max="6887" width="2.81640625" style="198" customWidth="1"/>
    <col min="6888" max="6888" width="90.81640625" style="198" customWidth="1"/>
    <col min="6889" max="6889" width="2.08984375" style="198" customWidth="1"/>
    <col min="6890" max="6891" width="16.81640625" style="198" customWidth="1"/>
    <col min="6892" max="6892" width="2.08984375" style="198" customWidth="1"/>
    <col min="6893" max="6893" width="9.81640625" style="198" customWidth="1"/>
    <col min="6894" max="6896" width="12.81640625" style="198" customWidth="1"/>
    <col min="6897" max="6897" width="11.453125" style="198" customWidth="1"/>
    <col min="6898" max="7138" width="11.453125" style="198"/>
    <col min="7139" max="7143" width="2.81640625" style="198" customWidth="1"/>
    <col min="7144" max="7144" width="90.81640625" style="198" customWidth="1"/>
    <col min="7145" max="7145" width="2.08984375" style="198" customWidth="1"/>
    <col min="7146" max="7147" width="16.81640625" style="198" customWidth="1"/>
    <col min="7148" max="7148" width="2.08984375" style="198" customWidth="1"/>
    <col min="7149" max="7149" width="9.81640625" style="198" customWidth="1"/>
    <col min="7150" max="7152" width="12.81640625" style="198" customWidth="1"/>
    <col min="7153" max="7153" width="11.453125" style="198" customWidth="1"/>
    <col min="7154" max="7394" width="11.453125" style="198"/>
    <col min="7395" max="7399" width="2.81640625" style="198" customWidth="1"/>
    <col min="7400" max="7400" width="90.81640625" style="198" customWidth="1"/>
    <col min="7401" max="7401" width="2.08984375" style="198" customWidth="1"/>
    <col min="7402" max="7403" width="16.81640625" style="198" customWidth="1"/>
    <col min="7404" max="7404" width="2.08984375" style="198" customWidth="1"/>
    <col min="7405" max="7405" width="9.81640625" style="198" customWidth="1"/>
    <col min="7406" max="7408" width="12.81640625" style="198" customWidth="1"/>
    <col min="7409" max="7409" width="11.453125" style="198" customWidth="1"/>
    <col min="7410" max="7650" width="11.453125" style="198"/>
    <col min="7651" max="7655" width="2.81640625" style="198" customWidth="1"/>
    <col min="7656" max="7656" width="90.81640625" style="198" customWidth="1"/>
    <col min="7657" max="7657" width="2.08984375" style="198" customWidth="1"/>
    <col min="7658" max="7659" width="16.81640625" style="198" customWidth="1"/>
    <col min="7660" max="7660" width="2.08984375" style="198" customWidth="1"/>
    <col min="7661" max="7661" width="9.81640625" style="198" customWidth="1"/>
    <col min="7662" max="7664" width="12.81640625" style="198" customWidth="1"/>
    <col min="7665" max="7665" width="11.453125" style="198" customWidth="1"/>
    <col min="7666" max="7906" width="11.453125" style="198"/>
    <col min="7907" max="7911" width="2.81640625" style="198" customWidth="1"/>
    <col min="7912" max="7912" width="90.81640625" style="198" customWidth="1"/>
    <col min="7913" max="7913" width="2.08984375" style="198" customWidth="1"/>
    <col min="7914" max="7915" width="16.81640625" style="198" customWidth="1"/>
    <col min="7916" max="7916" width="2.08984375" style="198" customWidth="1"/>
    <col min="7917" max="7917" width="9.81640625" style="198" customWidth="1"/>
    <col min="7918" max="7920" width="12.81640625" style="198" customWidth="1"/>
    <col min="7921" max="7921" width="11.453125" style="198" customWidth="1"/>
    <col min="7922" max="8162" width="11.453125" style="198"/>
    <col min="8163" max="8167" width="2.81640625" style="198" customWidth="1"/>
    <col min="8168" max="8168" width="90.81640625" style="198" customWidth="1"/>
    <col min="8169" max="8169" width="2.08984375" style="198" customWidth="1"/>
    <col min="8170" max="8171" width="16.81640625" style="198" customWidth="1"/>
    <col min="8172" max="8172" width="2.08984375" style="198" customWidth="1"/>
    <col min="8173" max="8173" width="9.81640625" style="198" customWidth="1"/>
    <col min="8174" max="8176" width="12.81640625" style="198" customWidth="1"/>
    <col min="8177" max="8177" width="11.453125" style="198" customWidth="1"/>
    <col min="8178" max="8418" width="11.453125" style="198"/>
    <col min="8419" max="8423" width="2.81640625" style="198" customWidth="1"/>
    <col min="8424" max="8424" width="90.81640625" style="198" customWidth="1"/>
    <col min="8425" max="8425" width="2.08984375" style="198" customWidth="1"/>
    <col min="8426" max="8427" width="16.81640625" style="198" customWidth="1"/>
    <col min="8428" max="8428" width="2.08984375" style="198" customWidth="1"/>
    <col min="8429" max="8429" width="9.81640625" style="198" customWidth="1"/>
    <col min="8430" max="8432" width="12.81640625" style="198" customWidth="1"/>
    <col min="8433" max="8433" width="11.453125" style="198" customWidth="1"/>
    <col min="8434" max="8674" width="11.453125" style="198"/>
    <col min="8675" max="8679" width="2.81640625" style="198" customWidth="1"/>
    <col min="8680" max="8680" width="90.81640625" style="198" customWidth="1"/>
    <col min="8681" max="8681" width="2.08984375" style="198" customWidth="1"/>
    <col min="8682" max="8683" width="16.81640625" style="198" customWidth="1"/>
    <col min="8684" max="8684" width="2.08984375" style="198" customWidth="1"/>
    <col min="8685" max="8685" width="9.81640625" style="198" customWidth="1"/>
    <col min="8686" max="8688" width="12.81640625" style="198" customWidth="1"/>
    <col min="8689" max="8689" width="11.453125" style="198" customWidth="1"/>
    <col min="8690" max="8930" width="11.453125" style="198"/>
    <col min="8931" max="8935" width="2.81640625" style="198" customWidth="1"/>
    <col min="8936" max="8936" width="90.81640625" style="198" customWidth="1"/>
    <col min="8937" max="8937" width="2.08984375" style="198" customWidth="1"/>
    <col min="8938" max="8939" width="16.81640625" style="198" customWidth="1"/>
    <col min="8940" max="8940" width="2.08984375" style="198" customWidth="1"/>
    <col min="8941" max="8941" width="9.81640625" style="198" customWidth="1"/>
    <col min="8942" max="8944" width="12.81640625" style="198" customWidth="1"/>
    <col min="8945" max="8945" width="11.453125" style="198" customWidth="1"/>
    <col min="8946" max="9186" width="11.453125" style="198"/>
    <col min="9187" max="9191" width="2.81640625" style="198" customWidth="1"/>
    <col min="9192" max="9192" width="90.81640625" style="198" customWidth="1"/>
    <col min="9193" max="9193" width="2.08984375" style="198" customWidth="1"/>
    <col min="9194" max="9195" width="16.81640625" style="198" customWidth="1"/>
    <col min="9196" max="9196" width="2.08984375" style="198" customWidth="1"/>
    <col min="9197" max="9197" width="9.81640625" style="198" customWidth="1"/>
    <col min="9198" max="9200" width="12.81640625" style="198" customWidth="1"/>
    <col min="9201" max="9201" width="11.453125" style="198" customWidth="1"/>
    <col min="9202" max="9442" width="11.453125" style="198"/>
    <col min="9443" max="9447" width="2.81640625" style="198" customWidth="1"/>
    <col min="9448" max="9448" width="90.81640625" style="198" customWidth="1"/>
    <col min="9449" max="9449" width="2.08984375" style="198" customWidth="1"/>
    <col min="9450" max="9451" width="16.81640625" style="198" customWidth="1"/>
    <col min="9452" max="9452" width="2.08984375" style="198" customWidth="1"/>
    <col min="9453" max="9453" width="9.81640625" style="198" customWidth="1"/>
    <col min="9454" max="9456" width="12.81640625" style="198" customWidth="1"/>
    <col min="9457" max="9457" width="11.453125" style="198" customWidth="1"/>
    <col min="9458" max="9698" width="11.453125" style="198"/>
    <col min="9699" max="9703" width="2.81640625" style="198" customWidth="1"/>
    <col min="9704" max="9704" width="90.81640625" style="198" customWidth="1"/>
    <col min="9705" max="9705" width="2.08984375" style="198" customWidth="1"/>
    <col min="9706" max="9707" width="16.81640625" style="198" customWidth="1"/>
    <col min="9708" max="9708" width="2.08984375" style="198" customWidth="1"/>
    <col min="9709" max="9709" width="9.81640625" style="198" customWidth="1"/>
    <col min="9710" max="9712" width="12.81640625" style="198" customWidth="1"/>
    <col min="9713" max="9713" width="11.453125" style="198" customWidth="1"/>
    <col min="9714" max="9954" width="11.453125" style="198"/>
    <col min="9955" max="9959" width="2.81640625" style="198" customWidth="1"/>
    <col min="9960" max="9960" width="90.81640625" style="198" customWidth="1"/>
    <col min="9961" max="9961" width="2.08984375" style="198" customWidth="1"/>
    <col min="9962" max="9963" width="16.81640625" style="198" customWidth="1"/>
    <col min="9964" max="9964" width="2.08984375" style="198" customWidth="1"/>
    <col min="9965" max="9965" width="9.81640625" style="198" customWidth="1"/>
    <col min="9966" max="9968" width="12.81640625" style="198" customWidth="1"/>
    <col min="9969" max="9969" width="11.453125" style="198" customWidth="1"/>
    <col min="9970" max="10210" width="11.453125" style="198"/>
    <col min="10211" max="10215" width="2.81640625" style="198" customWidth="1"/>
    <col min="10216" max="10216" width="90.81640625" style="198" customWidth="1"/>
    <col min="10217" max="10217" width="2.08984375" style="198" customWidth="1"/>
    <col min="10218" max="10219" width="16.81640625" style="198" customWidth="1"/>
    <col min="10220" max="10220" width="2.08984375" style="198" customWidth="1"/>
    <col min="10221" max="10221" width="9.81640625" style="198" customWidth="1"/>
    <col min="10222" max="10224" width="12.81640625" style="198" customWidth="1"/>
    <col min="10225" max="10225" width="11.453125" style="198" customWidth="1"/>
    <col min="10226" max="10466" width="11.453125" style="198"/>
    <col min="10467" max="10471" width="2.81640625" style="198" customWidth="1"/>
    <col min="10472" max="10472" width="90.81640625" style="198" customWidth="1"/>
    <col min="10473" max="10473" width="2.08984375" style="198" customWidth="1"/>
    <col min="10474" max="10475" width="16.81640625" style="198" customWidth="1"/>
    <col min="10476" max="10476" width="2.08984375" style="198" customWidth="1"/>
    <col min="10477" max="10477" width="9.81640625" style="198" customWidth="1"/>
    <col min="10478" max="10480" width="12.81640625" style="198" customWidth="1"/>
    <col min="10481" max="10481" width="11.453125" style="198" customWidth="1"/>
    <col min="10482" max="10722" width="11.453125" style="198"/>
    <col min="10723" max="10727" width="2.81640625" style="198" customWidth="1"/>
    <col min="10728" max="10728" width="90.81640625" style="198" customWidth="1"/>
    <col min="10729" max="10729" width="2.08984375" style="198" customWidth="1"/>
    <col min="10730" max="10731" width="16.81640625" style="198" customWidth="1"/>
    <col min="10732" max="10732" width="2.08984375" style="198" customWidth="1"/>
    <col min="10733" max="10733" width="9.81640625" style="198" customWidth="1"/>
    <col min="10734" max="10736" width="12.81640625" style="198" customWidth="1"/>
    <col min="10737" max="10737" width="11.453125" style="198" customWidth="1"/>
    <col min="10738" max="10978" width="11.453125" style="198"/>
    <col min="10979" max="10983" width="2.81640625" style="198" customWidth="1"/>
    <col min="10984" max="10984" width="90.81640625" style="198" customWidth="1"/>
    <col min="10985" max="10985" width="2.08984375" style="198" customWidth="1"/>
    <col min="10986" max="10987" width="16.81640625" style="198" customWidth="1"/>
    <col min="10988" max="10988" width="2.08984375" style="198" customWidth="1"/>
    <col min="10989" max="10989" width="9.81640625" style="198" customWidth="1"/>
    <col min="10990" max="10992" width="12.81640625" style="198" customWidth="1"/>
    <col min="10993" max="10993" width="11.453125" style="198" customWidth="1"/>
    <col min="10994" max="11234" width="11.453125" style="198"/>
    <col min="11235" max="11239" width="2.81640625" style="198" customWidth="1"/>
    <col min="11240" max="11240" width="90.81640625" style="198" customWidth="1"/>
    <col min="11241" max="11241" width="2.08984375" style="198" customWidth="1"/>
    <col min="11242" max="11243" width="16.81640625" style="198" customWidth="1"/>
    <col min="11244" max="11244" width="2.08984375" style="198" customWidth="1"/>
    <col min="11245" max="11245" width="9.81640625" style="198" customWidth="1"/>
    <col min="11246" max="11248" width="12.81640625" style="198" customWidth="1"/>
    <col min="11249" max="11249" width="11.453125" style="198" customWidth="1"/>
    <col min="11250" max="11490" width="11.453125" style="198"/>
    <col min="11491" max="11495" width="2.81640625" style="198" customWidth="1"/>
    <col min="11496" max="11496" width="90.81640625" style="198" customWidth="1"/>
    <col min="11497" max="11497" width="2.08984375" style="198" customWidth="1"/>
    <col min="11498" max="11499" width="16.81640625" style="198" customWidth="1"/>
    <col min="11500" max="11500" width="2.08984375" style="198" customWidth="1"/>
    <col min="11501" max="11501" width="9.81640625" style="198" customWidth="1"/>
    <col min="11502" max="11504" width="12.81640625" style="198" customWidth="1"/>
    <col min="11505" max="11505" width="11.453125" style="198" customWidth="1"/>
    <col min="11506" max="11746" width="11.453125" style="198"/>
    <col min="11747" max="11751" width="2.81640625" style="198" customWidth="1"/>
    <col min="11752" max="11752" width="90.81640625" style="198" customWidth="1"/>
    <col min="11753" max="11753" width="2.08984375" style="198" customWidth="1"/>
    <col min="11754" max="11755" width="16.81640625" style="198" customWidth="1"/>
    <col min="11756" max="11756" width="2.08984375" style="198" customWidth="1"/>
    <col min="11757" max="11757" width="9.81640625" style="198" customWidth="1"/>
    <col min="11758" max="11760" width="12.81640625" style="198" customWidth="1"/>
    <col min="11761" max="11761" width="11.453125" style="198" customWidth="1"/>
    <col min="11762" max="12002" width="11.453125" style="198"/>
    <col min="12003" max="12007" width="2.81640625" style="198" customWidth="1"/>
    <col min="12008" max="12008" width="90.81640625" style="198" customWidth="1"/>
    <col min="12009" max="12009" width="2.08984375" style="198" customWidth="1"/>
    <col min="12010" max="12011" width="16.81640625" style="198" customWidth="1"/>
    <col min="12012" max="12012" width="2.08984375" style="198" customWidth="1"/>
    <col min="12013" max="12013" width="9.81640625" style="198" customWidth="1"/>
    <col min="12014" max="12016" width="12.81640625" style="198" customWidth="1"/>
    <col min="12017" max="12017" width="11.453125" style="198" customWidth="1"/>
    <col min="12018" max="12258" width="11.453125" style="198"/>
    <col min="12259" max="12263" width="2.81640625" style="198" customWidth="1"/>
    <col min="12264" max="12264" width="90.81640625" style="198" customWidth="1"/>
    <col min="12265" max="12265" width="2.08984375" style="198" customWidth="1"/>
    <col min="12266" max="12267" width="16.81640625" style="198" customWidth="1"/>
    <col min="12268" max="12268" width="2.08984375" style="198" customWidth="1"/>
    <col min="12269" max="12269" width="9.81640625" style="198" customWidth="1"/>
    <col min="12270" max="12272" width="12.81640625" style="198" customWidth="1"/>
    <col min="12273" max="12273" width="11.453125" style="198" customWidth="1"/>
    <col min="12274" max="12514" width="11.453125" style="198"/>
    <col min="12515" max="12519" width="2.81640625" style="198" customWidth="1"/>
    <col min="12520" max="12520" width="90.81640625" style="198" customWidth="1"/>
    <col min="12521" max="12521" width="2.08984375" style="198" customWidth="1"/>
    <col min="12522" max="12523" width="16.81640625" style="198" customWidth="1"/>
    <col min="12524" max="12524" width="2.08984375" style="198" customWidth="1"/>
    <col min="12525" max="12525" width="9.81640625" style="198" customWidth="1"/>
    <col min="12526" max="12528" width="12.81640625" style="198" customWidth="1"/>
    <col min="12529" max="12529" width="11.453125" style="198" customWidth="1"/>
    <col min="12530" max="12770" width="11.453125" style="198"/>
    <col min="12771" max="12775" width="2.81640625" style="198" customWidth="1"/>
    <col min="12776" max="12776" width="90.81640625" style="198" customWidth="1"/>
    <col min="12777" max="12777" width="2.08984375" style="198" customWidth="1"/>
    <col min="12778" max="12779" width="16.81640625" style="198" customWidth="1"/>
    <col min="12780" max="12780" width="2.08984375" style="198" customWidth="1"/>
    <col min="12781" max="12781" width="9.81640625" style="198" customWidth="1"/>
    <col min="12782" max="12784" width="12.81640625" style="198" customWidth="1"/>
    <col min="12785" max="12785" width="11.453125" style="198" customWidth="1"/>
    <col min="12786" max="13026" width="11.453125" style="198"/>
    <col min="13027" max="13031" width="2.81640625" style="198" customWidth="1"/>
    <col min="13032" max="13032" width="90.81640625" style="198" customWidth="1"/>
    <col min="13033" max="13033" width="2.08984375" style="198" customWidth="1"/>
    <col min="13034" max="13035" width="16.81640625" style="198" customWidth="1"/>
    <col min="13036" max="13036" width="2.08984375" style="198" customWidth="1"/>
    <col min="13037" max="13037" width="9.81640625" style="198" customWidth="1"/>
    <col min="13038" max="13040" width="12.81640625" style="198" customWidth="1"/>
    <col min="13041" max="13041" width="11.453125" style="198" customWidth="1"/>
    <col min="13042" max="13282" width="11.453125" style="198"/>
    <col min="13283" max="13287" width="2.81640625" style="198" customWidth="1"/>
    <col min="13288" max="13288" width="90.81640625" style="198" customWidth="1"/>
    <col min="13289" max="13289" width="2.08984375" style="198" customWidth="1"/>
    <col min="13290" max="13291" width="16.81640625" style="198" customWidth="1"/>
    <col min="13292" max="13292" width="2.08984375" style="198" customWidth="1"/>
    <col min="13293" max="13293" width="9.81640625" style="198" customWidth="1"/>
    <col min="13294" max="13296" width="12.81640625" style="198" customWidth="1"/>
    <col min="13297" max="13297" width="11.453125" style="198" customWidth="1"/>
    <col min="13298" max="13538" width="11.453125" style="198"/>
    <col min="13539" max="13543" width="2.81640625" style="198" customWidth="1"/>
    <col min="13544" max="13544" width="90.81640625" style="198" customWidth="1"/>
    <col min="13545" max="13545" width="2.08984375" style="198" customWidth="1"/>
    <col min="13546" max="13547" width="16.81640625" style="198" customWidth="1"/>
    <col min="13548" max="13548" width="2.08984375" style="198" customWidth="1"/>
    <col min="13549" max="13549" width="9.81640625" style="198" customWidth="1"/>
    <col min="13550" max="13552" width="12.81640625" style="198" customWidth="1"/>
    <col min="13553" max="13553" width="11.453125" style="198" customWidth="1"/>
    <col min="13554" max="13794" width="11.453125" style="198"/>
    <col min="13795" max="13799" width="2.81640625" style="198" customWidth="1"/>
    <col min="13800" max="13800" width="90.81640625" style="198" customWidth="1"/>
    <col min="13801" max="13801" width="2.08984375" style="198" customWidth="1"/>
    <col min="13802" max="13803" width="16.81640625" style="198" customWidth="1"/>
    <col min="13804" max="13804" width="2.08984375" style="198" customWidth="1"/>
    <col min="13805" max="13805" width="9.81640625" style="198" customWidth="1"/>
    <col min="13806" max="13808" width="12.81640625" style="198" customWidth="1"/>
    <col min="13809" max="13809" width="11.453125" style="198" customWidth="1"/>
    <col min="13810" max="14050" width="11.453125" style="198"/>
    <col min="14051" max="14055" width="2.81640625" style="198" customWidth="1"/>
    <col min="14056" max="14056" width="90.81640625" style="198" customWidth="1"/>
    <col min="14057" max="14057" width="2.08984375" style="198" customWidth="1"/>
    <col min="14058" max="14059" width="16.81640625" style="198" customWidth="1"/>
    <col min="14060" max="14060" width="2.08984375" style="198" customWidth="1"/>
    <col min="14061" max="14061" width="9.81640625" style="198" customWidth="1"/>
    <col min="14062" max="14064" width="12.81640625" style="198" customWidth="1"/>
    <col min="14065" max="14065" width="11.453125" style="198" customWidth="1"/>
    <col min="14066" max="14306" width="11.453125" style="198"/>
    <col min="14307" max="14311" width="2.81640625" style="198" customWidth="1"/>
    <col min="14312" max="14312" width="90.81640625" style="198" customWidth="1"/>
    <col min="14313" max="14313" width="2.08984375" style="198" customWidth="1"/>
    <col min="14314" max="14315" width="16.81640625" style="198" customWidth="1"/>
    <col min="14316" max="14316" width="2.08984375" style="198" customWidth="1"/>
    <col min="14317" max="14317" width="9.81640625" style="198" customWidth="1"/>
    <col min="14318" max="14320" width="12.81640625" style="198" customWidth="1"/>
    <col min="14321" max="14321" width="11.453125" style="198" customWidth="1"/>
    <col min="14322" max="14562" width="11.453125" style="198"/>
    <col min="14563" max="14567" width="2.81640625" style="198" customWidth="1"/>
    <col min="14568" max="14568" width="90.81640625" style="198" customWidth="1"/>
    <col min="14569" max="14569" width="2.08984375" style="198" customWidth="1"/>
    <col min="14570" max="14571" width="16.81640625" style="198" customWidth="1"/>
    <col min="14572" max="14572" width="2.08984375" style="198" customWidth="1"/>
    <col min="14573" max="14573" width="9.81640625" style="198" customWidth="1"/>
    <col min="14574" max="14576" width="12.81640625" style="198" customWidth="1"/>
    <col min="14577" max="14577" width="11.453125" style="198" customWidth="1"/>
    <col min="14578" max="14818" width="11.453125" style="198"/>
    <col min="14819" max="14823" width="2.81640625" style="198" customWidth="1"/>
    <col min="14824" max="14824" width="90.81640625" style="198" customWidth="1"/>
    <col min="14825" max="14825" width="2.08984375" style="198" customWidth="1"/>
    <col min="14826" max="14827" width="16.81640625" style="198" customWidth="1"/>
    <col min="14828" max="14828" width="2.08984375" style="198" customWidth="1"/>
    <col min="14829" max="14829" width="9.81640625" style="198" customWidth="1"/>
    <col min="14830" max="14832" width="12.81640625" style="198" customWidth="1"/>
    <col min="14833" max="14833" width="11.453125" style="198" customWidth="1"/>
    <col min="14834" max="15074" width="11.453125" style="198"/>
    <col min="15075" max="15079" width="2.81640625" style="198" customWidth="1"/>
    <col min="15080" max="15080" width="90.81640625" style="198" customWidth="1"/>
    <col min="15081" max="15081" width="2.08984375" style="198" customWidth="1"/>
    <col min="15082" max="15083" width="16.81640625" style="198" customWidth="1"/>
    <col min="15084" max="15084" width="2.08984375" style="198" customWidth="1"/>
    <col min="15085" max="15085" width="9.81640625" style="198" customWidth="1"/>
    <col min="15086" max="15088" width="12.81640625" style="198" customWidth="1"/>
    <col min="15089" max="15089" width="11.453125" style="198" customWidth="1"/>
    <col min="15090" max="15330" width="11.453125" style="198"/>
    <col min="15331" max="15335" width="2.81640625" style="198" customWidth="1"/>
    <col min="15336" max="15336" width="90.81640625" style="198" customWidth="1"/>
    <col min="15337" max="15337" width="2.08984375" style="198" customWidth="1"/>
    <col min="15338" max="15339" width="16.81640625" style="198" customWidth="1"/>
    <col min="15340" max="15340" width="2.08984375" style="198" customWidth="1"/>
    <col min="15341" max="15341" width="9.81640625" style="198" customWidth="1"/>
    <col min="15342" max="15344" width="12.81640625" style="198" customWidth="1"/>
    <col min="15345" max="15345" width="11.453125" style="198" customWidth="1"/>
    <col min="15346" max="15586" width="11.453125" style="198"/>
    <col min="15587" max="15591" width="2.81640625" style="198" customWidth="1"/>
    <col min="15592" max="15592" width="90.81640625" style="198" customWidth="1"/>
    <col min="15593" max="15593" width="2.08984375" style="198" customWidth="1"/>
    <col min="15594" max="15595" width="16.81640625" style="198" customWidth="1"/>
    <col min="15596" max="15596" width="2.08984375" style="198" customWidth="1"/>
    <col min="15597" max="15597" width="9.81640625" style="198" customWidth="1"/>
    <col min="15598" max="15600" width="12.81640625" style="198" customWidth="1"/>
    <col min="15601" max="15601" width="11.453125" style="198" customWidth="1"/>
    <col min="15602" max="15842" width="11.453125" style="198"/>
    <col min="15843" max="15847" width="2.81640625" style="198" customWidth="1"/>
    <col min="15848" max="15848" width="90.81640625" style="198" customWidth="1"/>
    <col min="15849" max="15849" width="2.08984375" style="198" customWidth="1"/>
    <col min="15850" max="15851" width="16.81640625" style="198" customWidth="1"/>
    <col min="15852" max="15852" width="2.08984375" style="198" customWidth="1"/>
    <col min="15853" max="15853" width="9.81640625" style="198" customWidth="1"/>
    <col min="15854" max="15856" width="12.81640625" style="198" customWidth="1"/>
    <col min="15857" max="15857" width="11.453125" style="198" customWidth="1"/>
    <col min="15858" max="16098" width="11.453125" style="198"/>
    <col min="16099" max="16103" width="2.81640625" style="198" customWidth="1"/>
    <col min="16104" max="16104" width="90.81640625" style="198" customWidth="1"/>
    <col min="16105" max="16105" width="2.08984375" style="198" customWidth="1"/>
    <col min="16106" max="16107" width="16.81640625" style="198" customWidth="1"/>
    <col min="16108" max="16108" width="2.08984375" style="198" customWidth="1"/>
    <col min="16109" max="16109" width="9.81640625" style="198" customWidth="1"/>
    <col min="16110" max="16112" width="12.81640625" style="198" customWidth="1"/>
    <col min="16113" max="16113" width="11.453125" style="198" customWidth="1"/>
    <col min="16114" max="16384" width="11.453125" style="198"/>
  </cols>
  <sheetData>
    <row r="1" spans="1:34" ht="37" customHeight="1">
      <c r="A1" s="197"/>
      <c r="B1" s="197" t="s">
        <v>30</v>
      </c>
      <c r="C1" s="24">
        <v>42248</v>
      </c>
      <c r="D1" s="24">
        <v>42339</v>
      </c>
      <c r="E1" s="24">
        <v>42430</v>
      </c>
      <c r="F1" s="24">
        <v>42522</v>
      </c>
      <c r="G1" s="24">
        <v>42614</v>
      </c>
      <c r="H1" s="24">
        <v>42705</v>
      </c>
      <c r="I1" s="24">
        <v>42795</v>
      </c>
      <c r="J1" s="24">
        <v>42887</v>
      </c>
      <c r="K1" s="24">
        <v>42979</v>
      </c>
      <c r="L1" s="24">
        <v>43070</v>
      </c>
      <c r="M1" s="24">
        <v>43160</v>
      </c>
      <c r="N1" s="24">
        <v>43252</v>
      </c>
      <c r="O1" s="24">
        <v>43344</v>
      </c>
      <c r="P1" s="24">
        <v>43435</v>
      </c>
      <c r="Q1" s="24">
        <v>43525</v>
      </c>
      <c r="R1" s="24">
        <v>43617</v>
      </c>
      <c r="S1" s="24">
        <v>43709</v>
      </c>
      <c r="T1" s="24">
        <v>43800</v>
      </c>
      <c r="U1" s="24">
        <v>43891</v>
      </c>
      <c r="V1" s="24">
        <v>43983</v>
      </c>
      <c r="W1" s="24">
        <v>44075</v>
      </c>
      <c r="X1" s="24">
        <v>44166</v>
      </c>
      <c r="Y1" s="24">
        <v>44286</v>
      </c>
      <c r="Z1" s="24">
        <v>44348</v>
      </c>
      <c r="AA1" s="24">
        <v>44440</v>
      </c>
      <c r="AB1" s="24">
        <v>44531</v>
      </c>
      <c r="AC1" s="24">
        <v>44621</v>
      </c>
      <c r="AD1" s="24">
        <v>44713</v>
      </c>
      <c r="AE1" s="24">
        <v>44805</v>
      </c>
      <c r="AF1" s="24">
        <v>44896</v>
      </c>
      <c r="AG1" s="24">
        <v>44986</v>
      </c>
      <c r="AH1" s="24">
        <v>45078</v>
      </c>
    </row>
    <row r="2" spans="1:34">
      <c r="A2" s="199" t="s">
        <v>316</v>
      </c>
      <c r="B2" s="199" t="s">
        <v>798</v>
      </c>
      <c r="C2" s="29">
        <v>-28501614</v>
      </c>
      <c r="D2" s="29">
        <v>-43797687</v>
      </c>
      <c r="E2" s="29">
        <v>-9589889</v>
      </c>
      <c r="F2" s="29">
        <v>-20329574</v>
      </c>
      <c r="G2" s="29">
        <v>-40364149</v>
      </c>
      <c r="H2" s="29">
        <v>-50321770</v>
      </c>
      <c r="I2" s="29">
        <v>-24031713</v>
      </c>
      <c r="J2" s="29">
        <v>-36331230</v>
      </c>
      <c r="K2" s="29">
        <v>-61215322</v>
      </c>
      <c r="L2" s="29">
        <v>-73257808</v>
      </c>
      <c r="M2" s="29">
        <v>-6489748</v>
      </c>
      <c r="N2" s="29">
        <v>-16455397</v>
      </c>
      <c r="O2" s="29">
        <v>-30112019</v>
      </c>
      <c r="P2" s="29">
        <v>-25486186</v>
      </c>
      <c r="Q2" s="29">
        <v>-22729551</v>
      </c>
      <c r="R2" s="29">
        <v>-40488439</v>
      </c>
      <c r="S2" s="29">
        <v>-58121818</v>
      </c>
      <c r="T2" s="29">
        <v>-82259439</v>
      </c>
      <c r="U2" s="29">
        <v>16558610</v>
      </c>
      <c r="V2" s="29">
        <v>-9317243</v>
      </c>
      <c r="W2" s="29">
        <v>-19691337</v>
      </c>
      <c r="X2" s="29">
        <v>-45632945</v>
      </c>
      <c r="Y2" s="200">
        <v>-11509876</v>
      </c>
      <c r="Z2" s="200">
        <v>-28605283</v>
      </c>
      <c r="AA2" s="200">
        <v>-47183774</v>
      </c>
      <c r="AB2" s="200">
        <v>-69848657</v>
      </c>
      <c r="AC2" s="200">
        <v>18000420</v>
      </c>
      <c r="AD2" s="200">
        <v>9351325</v>
      </c>
      <c r="AE2" s="200">
        <v>-8059871</v>
      </c>
      <c r="AF2" s="200">
        <v>-21302804</v>
      </c>
      <c r="AG2" s="200">
        <v>-15853412</v>
      </c>
      <c r="AH2" s="200">
        <v>-46034381</v>
      </c>
    </row>
    <row r="3" spans="1:34">
      <c r="A3" s="199" t="s">
        <v>317</v>
      </c>
      <c r="B3" s="199" t="s">
        <v>799</v>
      </c>
      <c r="C3" s="29">
        <v>178969677</v>
      </c>
      <c r="D3" s="29">
        <v>238896717</v>
      </c>
      <c r="E3" s="29">
        <v>63662696</v>
      </c>
      <c r="F3" s="29">
        <v>128881411</v>
      </c>
      <c r="G3" s="29">
        <v>217534662</v>
      </c>
      <c r="H3" s="29">
        <v>314087358</v>
      </c>
      <c r="I3" s="29">
        <v>83235139</v>
      </c>
      <c r="J3" s="29">
        <v>187405430</v>
      </c>
      <c r="K3" s="29">
        <v>287073365</v>
      </c>
      <c r="L3" s="29">
        <v>376359701</v>
      </c>
      <c r="M3" s="29">
        <v>77368165</v>
      </c>
      <c r="N3" s="29">
        <v>164124855</v>
      </c>
      <c r="O3" s="29">
        <v>229004464</v>
      </c>
      <c r="P3" s="29">
        <v>295120658</v>
      </c>
      <c r="Q3" s="29">
        <v>65565947</v>
      </c>
      <c r="R3" s="29">
        <v>130458930</v>
      </c>
      <c r="S3" s="29">
        <v>190154124</v>
      </c>
      <c r="T3" s="29">
        <v>253610042</v>
      </c>
      <c r="U3" s="29">
        <v>62282253</v>
      </c>
      <c r="V3" s="29">
        <v>111701682</v>
      </c>
      <c r="W3" s="29">
        <v>163888656</v>
      </c>
      <c r="X3" s="29">
        <v>225255253</v>
      </c>
      <c r="Y3" s="200">
        <v>68341922</v>
      </c>
      <c r="Z3" s="200">
        <v>149796016</v>
      </c>
      <c r="AA3" s="200">
        <v>232358388</v>
      </c>
      <c r="AB3" s="200">
        <v>325463015</v>
      </c>
      <c r="AC3" s="200">
        <v>110633030</v>
      </c>
      <c r="AD3" s="200">
        <v>237035916</v>
      </c>
      <c r="AE3" s="200">
        <v>334884718</v>
      </c>
      <c r="AF3" s="200">
        <v>446280102</v>
      </c>
      <c r="AG3" s="200">
        <v>132154832</v>
      </c>
      <c r="AH3" s="200">
        <v>309430875</v>
      </c>
    </row>
    <row r="4" spans="1:34">
      <c r="A4" s="201" t="s">
        <v>318</v>
      </c>
      <c r="B4" s="201" t="s">
        <v>800</v>
      </c>
      <c r="C4" s="20">
        <v>181390212</v>
      </c>
      <c r="D4" s="20">
        <v>242144390</v>
      </c>
      <c r="E4" s="20">
        <v>64634727</v>
      </c>
      <c r="F4" s="20">
        <v>130895561</v>
      </c>
      <c r="G4" s="20">
        <v>236407551</v>
      </c>
      <c r="H4" s="20">
        <v>348516504</v>
      </c>
      <c r="I4" s="20">
        <v>99890063</v>
      </c>
      <c r="J4" s="20">
        <v>221927744</v>
      </c>
      <c r="K4" s="20">
        <v>339331543</v>
      </c>
      <c r="L4" s="20">
        <v>446838106</v>
      </c>
      <c r="M4" s="20">
        <v>96791904</v>
      </c>
      <c r="N4" s="20">
        <v>202702419</v>
      </c>
      <c r="O4" s="20">
        <v>268265359</v>
      </c>
      <c r="P4" s="20">
        <v>336093512</v>
      </c>
      <c r="Q4" s="20">
        <v>66396615</v>
      </c>
      <c r="R4" s="20">
        <v>132505825</v>
      </c>
      <c r="S4" s="20">
        <v>193536511</v>
      </c>
      <c r="T4" s="20">
        <v>257999254</v>
      </c>
      <c r="U4" s="20">
        <v>63408144</v>
      </c>
      <c r="V4" s="20">
        <v>113689582</v>
      </c>
      <c r="W4" s="20">
        <v>167008395</v>
      </c>
      <c r="X4" s="20">
        <v>229391654</v>
      </c>
      <c r="Y4" s="20">
        <v>69213855</v>
      </c>
      <c r="Z4" s="20">
        <v>151734768</v>
      </c>
      <c r="AA4" s="20">
        <v>235537324</v>
      </c>
      <c r="AB4" s="20">
        <v>329921384</v>
      </c>
      <c r="AC4" s="20">
        <v>111586999</v>
      </c>
      <c r="AD4" s="20">
        <v>239619008</v>
      </c>
      <c r="AE4" s="20">
        <v>338690930</v>
      </c>
      <c r="AF4" s="20">
        <v>451423654</v>
      </c>
      <c r="AG4" s="20">
        <v>133720529</v>
      </c>
      <c r="AH4" s="20">
        <v>312522611</v>
      </c>
    </row>
    <row r="5" spans="1:34">
      <c r="A5" s="201" t="s">
        <v>319</v>
      </c>
      <c r="B5" s="201" t="s">
        <v>801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</row>
    <row r="6" spans="1:34">
      <c r="A6" s="201" t="s">
        <v>320</v>
      </c>
      <c r="B6" s="201" t="s">
        <v>802</v>
      </c>
      <c r="C6" s="20">
        <v>2420535</v>
      </c>
      <c r="D6" s="20">
        <v>3247673</v>
      </c>
      <c r="E6" s="20">
        <v>972031</v>
      </c>
      <c r="F6" s="20">
        <v>2014150</v>
      </c>
      <c r="G6" s="20">
        <v>18872889</v>
      </c>
      <c r="H6" s="20">
        <v>34429146</v>
      </c>
      <c r="I6" s="20">
        <v>16654924</v>
      </c>
      <c r="J6" s="20">
        <v>34522314</v>
      </c>
      <c r="K6" s="20">
        <v>52258178</v>
      </c>
      <c r="L6" s="20">
        <v>70478405</v>
      </c>
      <c r="M6" s="20">
        <v>19423739</v>
      </c>
      <c r="N6" s="20">
        <v>38577564</v>
      </c>
      <c r="O6" s="20">
        <v>39260895</v>
      </c>
      <c r="P6" s="20">
        <v>40972854</v>
      </c>
      <c r="Q6" s="20">
        <v>830668</v>
      </c>
      <c r="R6" s="20">
        <v>2046895</v>
      </c>
      <c r="S6" s="20">
        <v>3382387</v>
      </c>
      <c r="T6" s="20">
        <v>4389212</v>
      </c>
      <c r="U6" s="20">
        <v>1125891</v>
      </c>
      <c r="V6" s="20">
        <v>1987900</v>
      </c>
      <c r="W6" s="20">
        <v>3119739</v>
      </c>
      <c r="X6" s="20">
        <v>4136401</v>
      </c>
      <c r="Y6" s="20">
        <v>871933</v>
      </c>
      <c r="Z6" s="20">
        <v>1938752</v>
      </c>
      <c r="AA6" s="20">
        <v>3178936</v>
      </c>
      <c r="AB6" s="20">
        <v>4458369</v>
      </c>
      <c r="AC6" s="20">
        <v>953969</v>
      </c>
      <c r="AD6" s="20">
        <v>2583092</v>
      </c>
      <c r="AE6" s="20">
        <v>3806212</v>
      </c>
      <c r="AF6" s="20">
        <v>5143552</v>
      </c>
      <c r="AG6" s="20">
        <v>1565697</v>
      </c>
      <c r="AH6" s="20">
        <v>3091736</v>
      </c>
    </row>
    <row r="7" spans="1:34">
      <c r="A7" s="199" t="s">
        <v>321</v>
      </c>
      <c r="B7" s="199" t="s">
        <v>803</v>
      </c>
      <c r="C7" s="29">
        <v>38744829</v>
      </c>
      <c r="D7" s="29">
        <v>62992946</v>
      </c>
      <c r="E7" s="29">
        <v>19026294</v>
      </c>
      <c r="F7" s="29">
        <v>33568310</v>
      </c>
      <c r="G7" s="29">
        <v>52213990</v>
      </c>
      <c r="H7" s="29">
        <v>78933271</v>
      </c>
      <c r="I7" s="29">
        <v>24080328</v>
      </c>
      <c r="J7" s="29">
        <v>50965715</v>
      </c>
      <c r="K7" s="29">
        <v>64993033</v>
      </c>
      <c r="L7" s="29">
        <v>69418070</v>
      </c>
      <c r="M7" s="29">
        <v>429860</v>
      </c>
      <c r="N7" s="29">
        <v>2837960</v>
      </c>
      <c r="O7" s="29">
        <v>10261928</v>
      </c>
      <c r="P7" s="29">
        <v>3462852</v>
      </c>
      <c r="Q7" s="29">
        <v>16155796</v>
      </c>
      <c r="R7" s="29">
        <v>26767864</v>
      </c>
      <c r="S7" s="29">
        <v>33607506</v>
      </c>
      <c r="T7" s="29">
        <v>43315859</v>
      </c>
      <c r="U7" s="29">
        <v>-25454551</v>
      </c>
      <c r="V7" s="29">
        <v>4467303</v>
      </c>
      <c r="W7" s="29">
        <v>20082798</v>
      </c>
      <c r="X7" s="29">
        <v>45801019</v>
      </c>
      <c r="Y7" s="200">
        <v>14826902</v>
      </c>
      <c r="Z7" s="200">
        <v>22120614</v>
      </c>
      <c r="AA7" s="200">
        <v>39628515</v>
      </c>
      <c r="AB7" s="200">
        <v>62557116</v>
      </c>
      <c r="AC7" s="200">
        <v>-18317418</v>
      </c>
      <c r="AD7" s="200">
        <v>-11552032</v>
      </c>
      <c r="AE7" s="200">
        <v>-2245260</v>
      </c>
      <c r="AF7" s="200">
        <v>-2000990</v>
      </c>
      <c r="AG7" s="200">
        <v>-7470384</v>
      </c>
      <c r="AH7" s="200">
        <v>1186086</v>
      </c>
    </row>
    <row r="8" spans="1:34">
      <c r="A8" s="201" t="s">
        <v>322</v>
      </c>
      <c r="B8" s="201" t="s">
        <v>804</v>
      </c>
      <c r="C8" s="20">
        <v>656251</v>
      </c>
      <c r="D8" s="20">
        <v>702496</v>
      </c>
      <c r="E8" s="20">
        <v>-34445</v>
      </c>
      <c r="F8" s="20">
        <v>-375579</v>
      </c>
      <c r="G8" s="20">
        <v>-652295</v>
      </c>
      <c r="H8" s="20">
        <v>-1057476</v>
      </c>
      <c r="I8" s="20">
        <v>366091</v>
      </c>
      <c r="J8" s="20">
        <v>303036</v>
      </c>
      <c r="K8" s="20">
        <v>222205</v>
      </c>
      <c r="L8" s="20">
        <v>124492</v>
      </c>
      <c r="M8" s="20">
        <v>287764</v>
      </c>
      <c r="N8" s="20">
        <v>63733</v>
      </c>
      <c r="O8" s="20">
        <v>-192185</v>
      </c>
      <c r="P8" s="20">
        <v>-70932</v>
      </c>
      <c r="Q8" s="20">
        <v>466450</v>
      </c>
      <c r="R8" s="20">
        <v>375948</v>
      </c>
      <c r="S8" s="20">
        <v>338297</v>
      </c>
      <c r="T8" s="20">
        <v>408702</v>
      </c>
      <c r="U8" s="20">
        <v>231133</v>
      </c>
      <c r="V8" s="20">
        <v>56202</v>
      </c>
      <c r="W8" s="20">
        <v>-24957</v>
      </c>
      <c r="X8" s="20">
        <v>-312488</v>
      </c>
      <c r="Y8" s="20">
        <v>27474</v>
      </c>
      <c r="Z8" s="20">
        <v>47173</v>
      </c>
      <c r="AA8" s="20">
        <v>2143</v>
      </c>
      <c r="AB8" s="20">
        <v>-283901</v>
      </c>
      <c r="AC8" s="20">
        <v>106920</v>
      </c>
      <c r="AD8" s="20">
        <v>8378</v>
      </c>
      <c r="AE8" s="20">
        <v>374768</v>
      </c>
      <c r="AF8" s="20">
        <v>-6690</v>
      </c>
      <c r="AG8" s="20">
        <v>-102533</v>
      </c>
      <c r="AH8" s="20">
        <v>-289165</v>
      </c>
    </row>
    <row r="9" spans="1:34">
      <c r="A9" s="201" t="s">
        <v>323</v>
      </c>
      <c r="B9" s="201" t="s">
        <v>805</v>
      </c>
      <c r="C9" s="20">
        <v>610660</v>
      </c>
      <c r="D9" s="20">
        <v>1381588</v>
      </c>
      <c r="E9" s="20">
        <v>552119</v>
      </c>
      <c r="F9" s="20">
        <v>706918</v>
      </c>
      <c r="G9" s="20">
        <v>1190663</v>
      </c>
      <c r="H9" s="20">
        <v>1902691</v>
      </c>
      <c r="I9" s="20">
        <v>619899</v>
      </c>
      <c r="J9" s="20">
        <v>1621302</v>
      </c>
      <c r="K9" s="20">
        <v>1388777</v>
      </c>
      <c r="L9" s="20">
        <v>2243108</v>
      </c>
      <c r="M9" s="20">
        <v>437687</v>
      </c>
      <c r="N9" s="20">
        <v>684376</v>
      </c>
      <c r="O9" s="20">
        <v>-95875</v>
      </c>
      <c r="P9" s="20">
        <v>306957</v>
      </c>
      <c r="Q9" s="20">
        <v>528219</v>
      </c>
      <c r="R9" s="20">
        <v>1245171</v>
      </c>
      <c r="S9" s="20">
        <v>498150</v>
      </c>
      <c r="T9" s="20">
        <v>1140729</v>
      </c>
      <c r="U9" s="20">
        <v>791044</v>
      </c>
      <c r="V9" s="20">
        <v>1324562</v>
      </c>
      <c r="W9" s="20">
        <v>1355918</v>
      </c>
      <c r="X9" s="20">
        <v>1591138</v>
      </c>
      <c r="Y9" s="20">
        <v>313334</v>
      </c>
      <c r="Z9" s="20">
        <v>326281</v>
      </c>
      <c r="AA9" s="20">
        <v>-216093</v>
      </c>
      <c r="AB9" s="20">
        <v>-691652</v>
      </c>
      <c r="AC9" s="20">
        <v>270950</v>
      </c>
      <c r="AD9" s="20">
        <v>-846969</v>
      </c>
      <c r="AE9" s="20">
        <v>-2043060</v>
      </c>
      <c r="AF9" s="20">
        <v>-2349412</v>
      </c>
      <c r="AG9" s="20">
        <v>131729</v>
      </c>
      <c r="AH9" s="20">
        <v>-739017</v>
      </c>
    </row>
    <row r="10" spans="1:34">
      <c r="A10" s="201" t="s">
        <v>529</v>
      </c>
      <c r="B10" s="201" t="s">
        <v>806</v>
      </c>
      <c r="C10" s="20">
        <v>38697967</v>
      </c>
      <c r="D10" s="20">
        <v>62775354</v>
      </c>
      <c r="E10" s="20">
        <v>18188305</v>
      </c>
      <c r="F10" s="20">
        <v>33911349</v>
      </c>
      <c r="G10" s="20">
        <v>52162828</v>
      </c>
      <c r="H10" s="20">
        <v>76614786</v>
      </c>
      <c r="I10" s="20">
        <v>24386253</v>
      </c>
      <c r="J10" s="20">
        <v>51483279</v>
      </c>
      <c r="K10" s="20">
        <v>65195114</v>
      </c>
      <c r="L10" s="20">
        <v>68801759</v>
      </c>
      <c r="M10" s="20">
        <v>-2665030</v>
      </c>
      <c r="N10" s="20">
        <v>-299879</v>
      </c>
      <c r="O10" s="20">
        <v>9809162</v>
      </c>
      <c r="P10" s="20">
        <v>4262295</v>
      </c>
      <c r="Q10" s="20">
        <v>15325321</v>
      </c>
      <c r="R10" s="20">
        <v>25207480</v>
      </c>
      <c r="S10" s="20">
        <v>32783173</v>
      </c>
      <c r="T10" s="20">
        <v>41520150</v>
      </c>
      <c r="U10" s="20">
        <v>-26534908</v>
      </c>
      <c r="V10" s="20">
        <v>2532931</v>
      </c>
      <c r="W10" s="20">
        <v>17843598</v>
      </c>
      <c r="X10" s="20">
        <v>40097721</v>
      </c>
      <c r="Y10" s="20">
        <v>13702928</v>
      </c>
      <c r="Z10" s="20">
        <v>22217722</v>
      </c>
      <c r="AA10" s="20">
        <v>41559416</v>
      </c>
      <c r="AB10" s="20">
        <v>65903045</v>
      </c>
      <c r="AC10" s="20">
        <v>-19428049</v>
      </c>
      <c r="AD10" s="20">
        <v>-10866895</v>
      </c>
      <c r="AE10" s="20">
        <v>-568938</v>
      </c>
      <c r="AF10" s="20">
        <v>670018</v>
      </c>
      <c r="AG10" s="20">
        <v>-7286314</v>
      </c>
      <c r="AH10" s="20">
        <v>2503272</v>
      </c>
    </row>
    <row r="11" spans="1:34">
      <c r="A11" s="201" t="s">
        <v>324</v>
      </c>
      <c r="B11" s="201" t="s">
        <v>807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</row>
    <row r="12" spans="1:34">
      <c r="A12" s="201" t="s">
        <v>325</v>
      </c>
      <c r="B12" s="201" t="s">
        <v>808</v>
      </c>
      <c r="C12" s="20">
        <v>-28485</v>
      </c>
      <c r="D12" s="20">
        <v>-40094</v>
      </c>
      <c r="E12" s="20">
        <v>-100524</v>
      </c>
      <c r="F12" s="20">
        <v>-101459</v>
      </c>
      <c r="G12" s="20">
        <v>-102130</v>
      </c>
      <c r="H12" s="20">
        <v>-102611</v>
      </c>
      <c r="I12" s="20">
        <v>0</v>
      </c>
      <c r="J12" s="20">
        <v>128356</v>
      </c>
      <c r="K12" s="20">
        <v>875605</v>
      </c>
      <c r="L12" s="20">
        <v>899604</v>
      </c>
      <c r="M12" s="20">
        <v>1504075</v>
      </c>
      <c r="N12" s="20">
        <v>-911711</v>
      </c>
      <c r="O12" s="20">
        <v>-918380</v>
      </c>
      <c r="P12" s="20">
        <v>-925374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</row>
    <row r="13" spans="1:34">
      <c r="A13" s="201" t="s">
        <v>326</v>
      </c>
      <c r="B13" s="201" t="s">
        <v>809</v>
      </c>
      <c r="C13" s="20">
        <v>-1191564</v>
      </c>
      <c r="D13" s="20">
        <v>-1826398</v>
      </c>
      <c r="E13" s="20">
        <v>420839</v>
      </c>
      <c r="F13" s="20">
        <v>-572919</v>
      </c>
      <c r="G13" s="20">
        <v>-385076</v>
      </c>
      <c r="H13" s="20">
        <v>1575881</v>
      </c>
      <c r="I13" s="20">
        <v>-1291915</v>
      </c>
      <c r="J13" s="20">
        <v>-2570258</v>
      </c>
      <c r="K13" s="20">
        <v>-2688668</v>
      </c>
      <c r="L13" s="20">
        <v>-2650893</v>
      </c>
      <c r="M13" s="20">
        <v>865364</v>
      </c>
      <c r="N13" s="20">
        <v>3301441</v>
      </c>
      <c r="O13" s="20">
        <v>1659206</v>
      </c>
      <c r="P13" s="20">
        <v>-110094</v>
      </c>
      <c r="Q13" s="20">
        <v>-164194</v>
      </c>
      <c r="R13" s="20">
        <v>-60735</v>
      </c>
      <c r="S13" s="20">
        <v>-12114</v>
      </c>
      <c r="T13" s="20">
        <v>246278</v>
      </c>
      <c r="U13" s="20">
        <v>58180</v>
      </c>
      <c r="V13" s="20">
        <v>553608</v>
      </c>
      <c r="W13" s="20">
        <v>908239</v>
      </c>
      <c r="X13" s="20">
        <v>4424648</v>
      </c>
      <c r="Y13" s="20">
        <v>783166</v>
      </c>
      <c r="Z13" s="20">
        <v>-470562</v>
      </c>
      <c r="AA13" s="20">
        <v>-1716951</v>
      </c>
      <c r="AB13" s="20">
        <v>-2370376</v>
      </c>
      <c r="AC13" s="20">
        <v>732761</v>
      </c>
      <c r="AD13" s="20">
        <v>153454</v>
      </c>
      <c r="AE13" s="20">
        <v>-8030</v>
      </c>
      <c r="AF13" s="20">
        <v>-314906</v>
      </c>
      <c r="AG13" s="20">
        <v>-213266</v>
      </c>
      <c r="AH13" s="20">
        <v>-289004</v>
      </c>
    </row>
    <row r="14" spans="1:34">
      <c r="A14" s="199" t="s">
        <v>327</v>
      </c>
      <c r="B14" s="199" t="s">
        <v>810</v>
      </c>
      <c r="C14" s="29">
        <v>55528689</v>
      </c>
      <c r="D14" s="29">
        <v>76305943</v>
      </c>
      <c r="E14" s="29">
        <v>19890895</v>
      </c>
      <c r="F14" s="29">
        <v>45126486</v>
      </c>
      <c r="G14" s="29">
        <v>96359295</v>
      </c>
      <c r="H14" s="29">
        <v>132285989</v>
      </c>
      <c r="I14" s="29">
        <v>37298480</v>
      </c>
      <c r="J14" s="29">
        <v>70977898</v>
      </c>
      <c r="K14" s="29">
        <v>107966053</v>
      </c>
      <c r="L14" s="29">
        <v>181322656</v>
      </c>
      <c r="M14" s="29">
        <v>35901675</v>
      </c>
      <c r="N14" s="29">
        <v>77429705</v>
      </c>
      <c r="O14" s="29">
        <v>85027438</v>
      </c>
      <c r="P14" s="29">
        <v>97006752</v>
      </c>
      <c r="Q14" s="29">
        <v>23903939</v>
      </c>
      <c r="R14" s="29">
        <v>50652706</v>
      </c>
      <c r="S14" s="29">
        <v>84477763</v>
      </c>
      <c r="T14" s="29">
        <v>136306219</v>
      </c>
      <c r="U14" s="29">
        <v>42155545</v>
      </c>
      <c r="V14" s="29">
        <v>54369998</v>
      </c>
      <c r="W14" s="29">
        <v>70361073</v>
      </c>
      <c r="X14" s="29">
        <v>104951497</v>
      </c>
      <c r="Y14" s="200">
        <v>11141070</v>
      </c>
      <c r="Z14" s="200">
        <v>43134979</v>
      </c>
      <c r="AA14" s="200">
        <v>72798912</v>
      </c>
      <c r="AB14" s="200">
        <v>116580528</v>
      </c>
      <c r="AC14" s="200">
        <v>28698705</v>
      </c>
      <c r="AD14" s="200">
        <v>76501836</v>
      </c>
      <c r="AE14" s="200">
        <v>126024588</v>
      </c>
      <c r="AF14" s="200">
        <v>179272947</v>
      </c>
      <c r="AG14" s="200">
        <v>63957699</v>
      </c>
      <c r="AH14" s="200">
        <v>128867546</v>
      </c>
    </row>
    <row r="15" spans="1:34">
      <c r="A15" s="201" t="s">
        <v>328</v>
      </c>
      <c r="B15" s="201" t="s">
        <v>811</v>
      </c>
      <c r="C15" s="20">
        <v>55850286</v>
      </c>
      <c r="D15" s="20">
        <v>76492662</v>
      </c>
      <c r="E15" s="20">
        <v>20568392</v>
      </c>
      <c r="F15" s="20">
        <v>45907499</v>
      </c>
      <c r="G15" s="20">
        <v>113902843</v>
      </c>
      <c r="H15" s="20">
        <v>158492235</v>
      </c>
      <c r="I15" s="20">
        <v>44860000</v>
      </c>
      <c r="J15" s="20">
        <v>84743247</v>
      </c>
      <c r="K15" s="20">
        <v>127054977</v>
      </c>
      <c r="L15" s="20">
        <v>166533280</v>
      </c>
      <c r="M15" s="20">
        <v>33295392</v>
      </c>
      <c r="N15" s="20">
        <v>77767803</v>
      </c>
      <c r="O15" s="20">
        <v>80306638</v>
      </c>
      <c r="P15" s="20">
        <v>92579578</v>
      </c>
      <c r="Q15" s="20">
        <v>24219488</v>
      </c>
      <c r="R15" s="20">
        <v>54700486</v>
      </c>
      <c r="S15" s="20">
        <v>88981400</v>
      </c>
      <c r="T15" s="20">
        <v>138320504</v>
      </c>
      <c r="U15" s="20">
        <v>42403656</v>
      </c>
      <c r="V15" s="20">
        <v>55602116</v>
      </c>
      <c r="W15" s="20">
        <v>76582915</v>
      </c>
      <c r="X15" s="20">
        <v>107206575</v>
      </c>
      <c r="Y15" s="20">
        <v>11723599</v>
      </c>
      <c r="Z15" s="20">
        <v>44136259</v>
      </c>
      <c r="AA15" s="20">
        <v>74795644</v>
      </c>
      <c r="AB15" s="20">
        <v>119622204</v>
      </c>
      <c r="AC15" s="20">
        <v>33433754</v>
      </c>
      <c r="AD15" s="20">
        <v>77718522</v>
      </c>
      <c r="AE15" s="20">
        <v>127750815</v>
      </c>
      <c r="AF15" s="20">
        <v>181679829</v>
      </c>
      <c r="AG15" s="20">
        <v>64845926</v>
      </c>
      <c r="AH15" s="20">
        <v>130600201</v>
      </c>
    </row>
    <row r="16" spans="1:34">
      <c r="A16" s="201" t="s">
        <v>329</v>
      </c>
      <c r="B16" s="201" t="s">
        <v>812</v>
      </c>
      <c r="C16" s="20">
        <v>321597</v>
      </c>
      <c r="D16" s="20">
        <v>186719</v>
      </c>
      <c r="E16" s="20">
        <v>677497</v>
      </c>
      <c r="F16" s="20">
        <v>781013</v>
      </c>
      <c r="G16" s="20">
        <v>17543548</v>
      </c>
      <c r="H16" s="20">
        <v>26206246</v>
      </c>
      <c r="I16" s="20">
        <v>7561520</v>
      </c>
      <c r="J16" s="20">
        <v>13765349</v>
      </c>
      <c r="K16" s="20">
        <v>19088924</v>
      </c>
      <c r="L16" s="20">
        <v>-14789376</v>
      </c>
      <c r="M16" s="20">
        <v>-2606283</v>
      </c>
      <c r="N16" s="20">
        <v>338098</v>
      </c>
      <c r="O16" s="20">
        <v>-4720800</v>
      </c>
      <c r="P16" s="20">
        <v>-4427174</v>
      </c>
      <c r="Q16" s="20">
        <v>315549</v>
      </c>
      <c r="R16" s="20">
        <v>4047780</v>
      </c>
      <c r="S16" s="20">
        <v>4503637</v>
      </c>
      <c r="T16" s="20">
        <v>2014285</v>
      </c>
      <c r="U16" s="20">
        <v>248111</v>
      </c>
      <c r="V16" s="20">
        <v>1232118</v>
      </c>
      <c r="W16" s="20">
        <v>6221842</v>
      </c>
      <c r="X16" s="20">
        <v>2255078</v>
      </c>
      <c r="Y16" s="20">
        <v>582529</v>
      </c>
      <c r="Z16" s="20">
        <v>1001280</v>
      </c>
      <c r="AA16" s="20">
        <v>1996732</v>
      </c>
      <c r="AB16" s="20">
        <v>3041676</v>
      </c>
      <c r="AC16" s="20">
        <v>4735049</v>
      </c>
      <c r="AD16" s="20">
        <v>1216686</v>
      </c>
      <c r="AE16" s="20">
        <v>1726227</v>
      </c>
      <c r="AF16" s="20">
        <v>2406882</v>
      </c>
      <c r="AG16" s="20">
        <v>888227</v>
      </c>
      <c r="AH16" s="20">
        <v>1732655</v>
      </c>
    </row>
    <row r="17" spans="1:34">
      <c r="A17" s="201" t="s">
        <v>330</v>
      </c>
      <c r="B17" s="201" t="s">
        <v>813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</row>
    <row r="18" spans="1:34">
      <c r="A18" s="199" t="s">
        <v>331</v>
      </c>
      <c r="B18" s="199" t="s">
        <v>814</v>
      </c>
      <c r="C18" s="29">
        <v>101242318</v>
      </c>
      <c r="D18" s="29">
        <v>127359008</v>
      </c>
      <c r="E18" s="29">
        <v>30048823</v>
      </c>
      <c r="F18" s="29">
        <v>61822628</v>
      </c>
      <c r="G18" s="29">
        <v>96164963</v>
      </c>
      <c r="H18" s="29">
        <v>135125456</v>
      </c>
      <c r="I18" s="29">
        <v>42396310</v>
      </c>
      <c r="J18" s="29">
        <v>94895501</v>
      </c>
      <c r="K18" s="29">
        <v>164467220</v>
      </c>
      <c r="L18" s="29">
        <v>183665896</v>
      </c>
      <c r="M18" s="29">
        <v>43533185</v>
      </c>
      <c r="N18" s="29">
        <v>92370033</v>
      </c>
      <c r="O18" s="29">
        <v>151164675</v>
      </c>
      <c r="P18" s="29">
        <v>202659368</v>
      </c>
      <c r="Q18" s="29">
        <v>44000889</v>
      </c>
      <c r="R18" s="29">
        <v>84738661</v>
      </c>
      <c r="S18" s="29">
        <v>116800612</v>
      </c>
      <c r="T18" s="29">
        <v>138613963</v>
      </c>
      <c r="U18" s="29">
        <v>24786094</v>
      </c>
      <c r="V18" s="29">
        <v>53973671</v>
      </c>
      <c r="W18" s="29">
        <v>80943848</v>
      </c>
      <c r="X18" s="29">
        <v>104489832</v>
      </c>
      <c r="Y18" s="200">
        <v>50637212</v>
      </c>
      <c r="Z18" s="200">
        <v>105858430</v>
      </c>
      <c r="AA18" s="200">
        <v>155964776</v>
      </c>
      <c r="AB18" s="200">
        <v>200828249</v>
      </c>
      <c r="AC18" s="200">
        <v>77858871</v>
      </c>
      <c r="AD18" s="200">
        <v>153696282</v>
      </c>
      <c r="AE18" s="200">
        <v>205085551</v>
      </c>
      <c r="AF18" s="200">
        <v>270335068</v>
      </c>
      <c r="AG18" s="200">
        <v>85805259</v>
      </c>
      <c r="AH18" s="200">
        <v>212804968</v>
      </c>
    </row>
    <row r="19" spans="1:34">
      <c r="A19" s="201" t="s">
        <v>332</v>
      </c>
      <c r="B19" s="201" t="s">
        <v>815</v>
      </c>
      <c r="C19" s="20">
        <v>102255126</v>
      </c>
      <c r="D19" s="20">
        <v>128711464</v>
      </c>
      <c r="E19" s="20">
        <v>30285321</v>
      </c>
      <c r="F19" s="20">
        <v>62205370</v>
      </c>
      <c r="G19" s="20">
        <v>99027601</v>
      </c>
      <c r="H19" s="20">
        <v>145884590</v>
      </c>
      <c r="I19" s="20">
        <v>54732799</v>
      </c>
      <c r="J19" s="20">
        <v>120729304</v>
      </c>
      <c r="K19" s="20">
        <v>205819181</v>
      </c>
      <c r="L19" s="20">
        <v>277256584</v>
      </c>
      <c r="M19" s="20">
        <v>63955730</v>
      </c>
      <c r="N19" s="20">
        <v>129692231</v>
      </c>
      <c r="O19" s="20">
        <v>195383141</v>
      </c>
      <c r="P19" s="20">
        <v>247994924</v>
      </c>
      <c r="Q19" s="20">
        <v>44556168</v>
      </c>
      <c r="R19" s="20">
        <v>83245329</v>
      </c>
      <c r="S19" s="20">
        <v>116681942</v>
      </c>
      <c r="T19" s="20">
        <v>145257925</v>
      </c>
      <c r="U19" s="20">
        <v>27372977</v>
      </c>
      <c r="V19" s="20">
        <v>54994534</v>
      </c>
      <c r="W19" s="20">
        <v>75710707</v>
      </c>
      <c r="X19" s="20">
        <v>104995410</v>
      </c>
      <c r="Y19" s="20">
        <v>48415561</v>
      </c>
      <c r="Z19" s="20">
        <v>103262138</v>
      </c>
      <c r="AA19" s="20">
        <v>152680527</v>
      </c>
      <c r="AB19" s="20">
        <v>197005233</v>
      </c>
      <c r="AC19" s="20">
        <v>72770390</v>
      </c>
      <c r="AD19" s="20">
        <v>153443414</v>
      </c>
      <c r="AE19" s="20">
        <v>204684472</v>
      </c>
      <c r="AF19" s="20">
        <v>269920741</v>
      </c>
      <c r="AG19" s="20">
        <v>85816206</v>
      </c>
      <c r="AH19" s="20">
        <v>212691539</v>
      </c>
    </row>
    <row r="20" spans="1:34">
      <c r="A20" s="201" t="s">
        <v>333</v>
      </c>
      <c r="B20" s="201" t="s">
        <v>816</v>
      </c>
      <c r="C20" s="20">
        <v>1012808</v>
      </c>
      <c r="D20" s="20">
        <v>1352456</v>
      </c>
      <c r="E20" s="20">
        <v>236498</v>
      </c>
      <c r="F20" s="20">
        <v>382742</v>
      </c>
      <c r="G20" s="20">
        <v>2862638</v>
      </c>
      <c r="H20" s="20">
        <v>10759134</v>
      </c>
      <c r="I20" s="20">
        <v>12336489</v>
      </c>
      <c r="J20" s="20">
        <v>25833803</v>
      </c>
      <c r="K20" s="20">
        <v>41351961</v>
      </c>
      <c r="L20" s="20">
        <v>93590688</v>
      </c>
      <c r="M20" s="20">
        <v>20422545</v>
      </c>
      <c r="N20" s="20">
        <v>37322198</v>
      </c>
      <c r="O20" s="20">
        <v>44218466</v>
      </c>
      <c r="P20" s="20">
        <v>45335556</v>
      </c>
      <c r="Q20" s="20">
        <v>555279</v>
      </c>
      <c r="R20" s="20">
        <v>-1493332</v>
      </c>
      <c r="S20" s="20">
        <v>-118670</v>
      </c>
      <c r="T20" s="20">
        <v>6643962</v>
      </c>
      <c r="U20" s="20">
        <v>2586883</v>
      </c>
      <c r="V20" s="20">
        <v>1020863</v>
      </c>
      <c r="W20" s="20">
        <v>-5233141</v>
      </c>
      <c r="X20" s="20">
        <v>505578</v>
      </c>
      <c r="Y20" s="20">
        <v>-2221651</v>
      </c>
      <c r="Z20" s="20">
        <v>-2596292</v>
      </c>
      <c r="AA20" s="20">
        <v>-3284249</v>
      </c>
      <c r="AB20" s="20">
        <v>-3823016</v>
      </c>
      <c r="AC20" s="20">
        <v>-5088481</v>
      </c>
      <c r="AD20" s="20">
        <v>-252868</v>
      </c>
      <c r="AE20" s="20">
        <v>-401079</v>
      </c>
      <c r="AF20" s="20">
        <v>-414327</v>
      </c>
      <c r="AG20" s="20">
        <v>10947</v>
      </c>
      <c r="AH20" s="20">
        <v>-113429</v>
      </c>
    </row>
    <row r="21" spans="1:34">
      <c r="A21" s="201" t="s">
        <v>334</v>
      </c>
      <c r="B21" s="201" t="s">
        <v>817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</row>
    <row r="22" spans="1:34">
      <c r="A22" s="199" t="s">
        <v>335</v>
      </c>
      <c r="B22" s="199" t="s">
        <v>818</v>
      </c>
      <c r="C22" s="29">
        <v>12335658</v>
      </c>
      <c r="D22" s="29">
        <v>16894385</v>
      </c>
      <c r="E22" s="29">
        <v>4094153</v>
      </c>
      <c r="F22" s="29">
        <v>8558654</v>
      </c>
      <c r="G22" s="29">
        <v>12848390</v>
      </c>
      <c r="H22" s="29">
        <v>17671667</v>
      </c>
      <c r="I22" s="29">
        <v>3024645</v>
      </c>
      <c r="J22" s="29">
        <v>7184894</v>
      </c>
      <c r="K22" s="29">
        <v>11415005</v>
      </c>
      <c r="L22" s="29">
        <v>15785579</v>
      </c>
      <c r="M22" s="29">
        <v>3749271</v>
      </c>
      <c r="N22" s="29">
        <v>7957229</v>
      </c>
      <c r="O22" s="29">
        <v>12668872</v>
      </c>
      <c r="P22" s="29">
        <v>17413971</v>
      </c>
      <c r="Q22" s="29">
        <v>4150422</v>
      </c>
      <c r="R22" s="29">
        <v>8835622</v>
      </c>
      <c r="S22" s="29">
        <v>13485606</v>
      </c>
      <c r="T22" s="29">
        <v>17791767</v>
      </c>
      <c r="U22" s="29">
        <v>3932258</v>
      </c>
      <c r="V22" s="29">
        <v>8153771</v>
      </c>
      <c r="W22" s="29">
        <v>12175520</v>
      </c>
      <c r="X22" s="29">
        <v>15658828</v>
      </c>
      <c r="Y22" s="200">
        <v>3230635</v>
      </c>
      <c r="Z22" s="200">
        <v>7264849</v>
      </c>
      <c r="AA22" s="200">
        <v>11086120</v>
      </c>
      <c r="AB22" s="200">
        <v>15162169</v>
      </c>
      <c r="AC22" s="200">
        <v>4414270</v>
      </c>
      <c r="AD22" s="200">
        <v>9135671</v>
      </c>
      <c r="AE22" s="200">
        <v>14203441</v>
      </c>
      <c r="AF22" s="200">
        <v>20039660</v>
      </c>
      <c r="AG22" s="200">
        <v>5678262</v>
      </c>
      <c r="AH22" s="200">
        <v>12594958</v>
      </c>
    </row>
    <row r="23" spans="1:34">
      <c r="A23" s="201" t="s">
        <v>336</v>
      </c>
      <c r="B23" s="201" t="s">
        <v>819</v>
      </c>
      <c r="C23" s="20">
        <v>8041038</v>
      </c>
      <c r="D23" s="20">
        <v>11439345</v>
      </c>
      <c r="E23" s="20">
        <v>2791600</v>
      </c>
      <c r="F23" s="20">
        <v>5810748</v>
      </c>
      <c r="G23" s="20">
        <v>8626774</v>
      </c>
      <c r="H23" s="20">
        <v>12030699</v>
      </c>
      <c r="I23" s="20">
        <v>2324311</v>
      </c>
      <c r="J23" s="20">
        <v>4950677</v>
      </c>
      <c r="K23" s="20">
        <v>7670370</v>
      </c>
      <c r="L23" s="20">
        <v>10741472</v>
      </c>
      <c r="M23" s="20">
        <v>2456527</v>
      </c>
      <c r="N23" s="20">
        <v>5321056</v>
      </c>
      <c r="O23" s="20">
        <v>8722363</v>
      </c>
      <c r="P23" s="20">
        <v>12430632</v>
      </c>
      <c r="Q23" s="20">
        <v>2746519</v>
      </c>
      <c r="R23" s="20">
        <v>5905169</v>
      </c>
      <c r="S23" s="20">
        <v>9051230</v>
      </c>
      <c r="T23" s="20">
        <v>12194015</v>
      </c>
      <c r="U23" s="20">
        <v>2549447</v>
      </c>
      <c r="V23" s="20">
        <v>5331540</v>
      </c>
      <c r="W23" s="20">
        <v>8042364</v>
      </c>
      <c r="X23" s="20">
        <v>10613414</v>
      </c>
      <c r="Y23" s="20">
        <v>1916754</v>
      </c>
      <c r="Z23" s="20">
        <v>4501167</v>
      </c>
      <c r="AA23" s="20">
        <v>6979349</v>
      </c>
      <c r="AB23" s="20">
        <v>9977106</v>
      </c>
      <c r="AC23" s="20">
        <v>2814373</v>
      </c>
      <c r="AD23" s="20">
        <v>5843308</v>
      </c>
      <c r="AE23" s="20">
        <v>9329002</v>
      </c>
      <c r="AF23" s="20">
        <v>13246437</v>
      </c>
      <c r="AG23" s="20">
        <v>3574398</v>
      </c>
      <c r="AH23" s="20">
        <v>7872911</v>
      </c>
    </row>
    <row r="24" spans="1:34">
      <c r="A24" s="201" t="s">
        <v>337</v>
      </c>
      <c r="B24" s="201" t="s">
        <v>820</v>
      </c>
      <c r="C24" s="20">
        <v>4294620</v>
      </c>
      <c r="D24" s="20">
        <v>5455040</v>
      </c>
      <c r="E24" s="20">
        <v>1302553</v>
      </c>
      <c r="F24" s="20">
        <v>2747906</v>
      </c>
      <c r="G24" s="20">
        <v>4221616</v>
      </c>
      <c r="H24" s="20">
        <v>5640968</v>
      </c>
      <c r="I24" s="20">
        <v>700334</v>
      </c>
      <c r="J24" s="20">
        <v>2234217</v>
      </c>
      <c r="K24" s="20">
        <v>3744635</v>
      </c>
      <c r="L24" s="20">
        <v>5044107</v>
      </c>
      <c r="M24" s="20">
        <v>1292744</v>
      </c>
      <c r="N24" s="20">
        <v>2636173</v>
      </c>
      <c r="O24" s="20">
        <v>3946509</v>
      </c>
      <c r="P24" s="20">
        <v>4983339</v>
      </c>
      <c r="Q24" s="20">
        <v>1403903</v>
      </c>
      <c r="R24" s="20">
        <v>2930453</v>
      </c>
      <c r="S24" s="20">
        <v>4434376</v>
      </c>
      <c r="T24" s="20">
        <v>5597752</v>
      </c>
      <c r="U24" s="20">
        <v>1382811</v>
      </c>
      <c r="V24" s="20">
        <v>2822231</v>
      </c>
      <c r="W24" s="20">
        <v>4133156</v>
      </c>
      <c r="X24" s="20">
        <v>5045414</v>
      </c>
      <c r="Y24" s="20">
        <v>1313881</v>
      </c>
      <c r="Z24" s="20">
        <v>2763682</v>
      </c>
      <c r="AA24" s="20">
        <v>4106771</v>
      </c>
      <c r="AB24" s="20">
        <v>5185063</v>
      </c>
      <c r="AC24" s="20">
        <v>1599897</v>
      </c>
      <c r="AD24" s="20">
        <v>3292363</v>
      </c>
      <c r="AE24" s="20">
        <v>4874439</v>
      </c>
      <c r="AF24" s="20">
        <v>6793223</v>
      </c>
      <c r="AG24" s="20">
        <v>2103864</v>
      </c>
      <c r="AH24" s="20">
        <v>4722047</v>
      </c>
    </row>
    <row r="25" spans="1:34">
      <c r="A25" s="201" t="s">
        <v>338</v>
      </c>
      <c r="B25" s="201" t="s">
        <v>821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</row>
    <row r="26" spans="1:34">
      <c r="A26" s="201" t="s">
        <v>339</v>
      </c>
      <c r="B26" s="201" t="s">
        <v>822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</row>
    <row r="27" spans="1:34">
      <c r="A27" s="201" t="s">
        <v>340</v>
      </c>
      <c r="B27" s="201" t="s">
        <v>823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</row>
    <row r="28" spans="1:34">
      <c r="A28" s="199" t="s">
        <v>341</v>
      </c>
      <c r="B28" s="199" t="s">
        <v>824</v>
      </c>
      <c r="C28" s="20">
        <v>65639</v>
      </c>
      <c r="D28" s="20">
        <v>106748</v>
      </c>
      <c r="E28" s="20">
        <v>16483</v>
      </c>
      <c r="F28" s="20">
        <v>35307</v>
      </c>
      <c r="G28" s="20">
        <v>51323</v>
      </c>
      <c r="H28" s="20">
        <v>64757</v>
      </c>
      <c r="I28" s="20">
        <v>12992</v>
      </c>
      <c r="J28" s="20">
        <v>18892</v>
      </c>
      <c r="K28" s="20">
        <v>37512</v>
      </c>
      <c r="L28" s="20">
        <v>49217</v>
      </c>
      <c r="M28" s="20">
        <v>7717</v>
      </c>
      <c r="N28" s="20">
        <v>22343</v>
      </c>
      <c r="O28" s="20">
        <v>35997</v>
      </c>
      <c r="P28" s="20">
        <v>59202</v>
      </c>
      <c r="Q28" s="20">
        <v>11246</v>
      </c>
      <c r="R28" s="20">
        <v>23279</v>
      </c>
      <c r="S28" s="20">
        <v>32892</v>
      </c>
      <c r="T28" s="20">
        <v>48395</v>
      </c>
      <c r="U28" s="20">
        <v>4811</v>
      </c>
      <c r="V28" s="20">
        <v>7754</v>
      </c>
      <c r="W28" s="20">
        <v>12597</v>
      </c>
      <c r="X28" s="20">
        <v>18802</v>
      </c>
      <c r="Y28" s="20">
        <v>2481</v>
      </c>
      <c r="Z28" s="20">
        <v>7071</v>
      </c>
      <c r="AA28" s="20">
        <v>12004</v>
      </c>
      <c r="AB28" s="20">
        <v>16833</v>
      </c>
      <c r="AC28" s="20">
        <v>2836</v>
      </c>
      <c r="AD28" s="20">
        <v>8395</v>
      </c>
      <c r="AE28" s="20">
        <v>11874</v>
      </c>
      <c r="AF28" s="20">
        <v>25810</v>
      </c>
      <c r="AG28" s="20">
        <v>3730</v>
      </c>
      <c r="AH28" s="20">
        <v>14552</v>
      </c>
    </row>
    <row r="29" spans="1:34">
      <c r="A29" s="199" t="s">
        <v>342</v>
      </c>
      <c r="B29" s="199" t="s">
        <v>825</v>
      </c>
      <c r="C29" s="20">
        <v>-445842</v>
      </c>
      <c r="D29" s="20">
        <v>-964626</v>
      </c>
      <c r="E29" s="20">
        <v>175937</v>
      </c>
      <c r="F29" s="20">
        <v>99600</v>
      </c>
      <c r="G29" s="20">
        <v>260850</v>
      </c>
      <c r="H29" s="20">
        <v>327988</v>
      </c>
      <c r="I29" s="20">
        <v>454097</v>
      </c>
      <c r="J29" s="20">
        <v>-306240</v>
      </c>
      <c r="K29" s="20">
        <v>-590136</v>
      </c>
      <c r="L29" s="20">
        <v>-623909</v>
      </c>
      <c r="M29" s="20">
        <v>236205</v>
      </c>
      <c r="N29" s="20">
        <v>-37018</v>
      </c>
      <c r="O29" s="20">
        <v>-42427</v>
      </c>
      <c r="P29" s="20">
        <v>4699</v>
      </c>
      <c r="Q29" s="20">
        <v>73206</v>
      </c>
      <c r="R29" s="20">
        <v>-70763</v>
      </c>
      <c r="S29" s="20">
        <v>-128437</v>
      </c>
      <c r="T29" s="20">
        <v>-206722</v>
      </c>
      <c r="U29" s="20">
        <v>299486</v>
      </c>
      <c r="V29" s="20">
        <v>46428</v>
      </c>
      <c r="W29" s="20">
        <v>4157</v>
      </c>
      <c r="X29" s="20">
        <v>-31780</v>
      </c>
      <c r="Y29" s="20">
        <v>13498</v>
      </c>
      <c r="Z29" s="20">
        <v>15356</v>
      </c>
      <c r="AA29" s="20">
        <v>51835</v>
      </c>
      <c r="AB29" s="20">
        <v>166777</v>
      </c>
      <c r="AC29" s="20">
        <v>-24654</v>
      </c>
      <c r="AD29" s="20">
        <v>-105561</v>
      </c>
      <c r="AE29" s="20">
        <v>-135605</v>
      </c>
      <c r="AF29" s="20">
        <v>-89589</v>
      </c>
      <c r="AG29" s="20">
        <v>33678</v>
      </c>
      <c r="AH29" s="20">
        <v>-2854</v>
      </c>
    </row>
    <row r="30" spans="1:34">
      <c r="A30" s="199" t="s">
        <v>343</v>
      </c>
      <c r="B30" s="199" t="s">
        <v>37</v>
      </c>
      <c r="C30" s="29">
        <v>23335719</v>
      </c>
      <c r="D30" s="29">
        <v>30625057</v>
      </c>
      <c r="E30" s="29">
        <v>7271372</v>
      </c>
      <c r="F30" s="29">
        <v>16213779</v>
      </c>
      <c r="G30" s="29">
        <v>25007543</v>
      </c>
      <c r="H30" s="29">
        <v>33319079</v>
      </c>
      <c r="I30" s="29">
        <v>8212794</v>
      </c>
      <c r="J30" s="29">
        <v>18294679</v>
      </c>
      <c r="K30" s="29">
        <v>28085644</v>
      </c>
      <c r="L30" s="29">
        <v>37362057</v>
      </c>
      <c r="M30" s="29">
        <v>9556628</v>
      </c>
      <c r="N30" s="29">
        <v>19561596</v>
      </c>
      <c r="O30" s="29">
        <v>29471267</v>
      </c>
      <c r="P30" s="29">
        <v>38147821</v>
      </c>
      <c r="Q30" s="29">
        <v>10298522</v>
      </c>
      <c r="R30" s="29">
        <v>21060380</v>
      </c>
      <c r="S30" s="29">
        <v>30725724</v>
      </c>
      <c r="T30" s="29">
        <v>37269663</v>
      </c>
      <c r="U30" s="29">
        <v>9327324</v>
      </c>
      <c r="V30" s="29">
        <v>16940219</v>
      </c>
      <c r="W30" s="29">
        <v>25688863</v>
      </c>
      <c r="X30" s="29">
        <v>32880182</v>
      </c>
      <c r="Y30" s="200">
        <v>7681051</v>
      </c>
      <c r="Z30" s="200">
        <v>15635561</v>
      </c>
      <c r="AA30" s="200">
        <v>24715689</v>
      </c>
      <c r="AB30" s="200">
        <v>33683050</v>
      </c>
      <c r="AC30" s="200">
        <v>9870660</v>
      </c>
      <c r="AD30" s="200">
        <v>19082526</v>
      </c>
      <c r="AE30" s="200">
        <v>28131899</v>
      </c>
      <c r="AF30" s="200">
        <v>39116640</v>
      </c>
      <c r="AG30" s="200">
        <v>11041903</v>
      </c>
      <c r="AH30" s="200">
        <v>22241694</v>
      </c>
    </row>
    <row r="31" spans="1:34">
      <c r="A31" s="201" t="s">
        <v>344</v>
      </c>
      <c r="B31" s="201" t="s">
        <v>826</v>
      </c>
      <c r="C31" s="20">
        <v>8185791</v>
      </c>
      <c r="D31" s="20">
        <v>11150681</v>
      </c>
      <c r="E31" s="20">
        <v>2826510</v>
      </c>
      <c r="F31" s="20">
        <v>5835799</v>
      </c>
      <c r="G31" s="20">
        <v>8824780</v>
      </c>
      <c r="H31" s="20">
        <v>12059002</v>
      </c>
      <c r="I31" s="20">
        <v>3304904</v>
      </c>
      <c r="J31" s="20">
        <v>6539236</v>
      </c>
      <c r="K31" s="20">
        <v>9914491</v>
      </c>
      <c r="L31" s="20">
        <v>13406630</v>
      </c>
      <c r="M31" s="20">
        <v>3381587</v>
      </c>
      <c r="N31" s="20">
        <v>7016412</v>
      </c>
      <c r="O31" s="20">
        <v>10474913</v>
      </c>
      <c r="P31" s="20">
        <v>14326818</v>
      </c>
      <c r="Q31" s="20">
        <v>3643350</v>
      </c>
      <c r="R31" s="20">
        <v>7075988</v>
      </c>
      <c r="S31" s="20">
        <v>10664218</v>
      </c>
      <c r="T31" s="20">
        <v>13374508</v>
      </c>
      <c r="U31" s="20">
        <v>3898670</v>
      </c>
      <c r="V31" s="20">
        <v>7214395</v>
      </c>
      <c r="W31" s="20">
        <v>11850773</v>
      </c>
      <c r="X31" s="20">
        <v>15522552</v>
      </c>
      <c r="Y31" s="20">
        <v>3522612</v>
      </c>
      <c r="Z31" s="20">
        <v>6950797</v>
      </c>
      <c r="AA31" s="20">
        <v>10709891</v>
      </c>
      <c r="AB31" s="20">
        <v>15104463</v>
      </c>
      <c r="AC31" s="20">
        <v>3935660</v>
      </c>
      <c r="AD31" s="20">
        <v>7849798</v>
      </c>
      <c r="AE31" s="20">
        <v>11837653</v>
      </c>
      <c r="AF31" s="20">
        <v>16805877</v>
      </c>
      <c r="AG31" s="20">
        <v>4531923</v>
      </c>
      <c r="AH31" s="20">
        <v>9171971</v>
      </c>
    </row>
    <row r="32" spans="1:34">
      <c r="A32" s="201" t="s">
        <v>345</v>
      </c>
      <c r="B32" s="201" t="s">
        <v>38</v>
      </c>
      <c r="C32" s="20">
        <v>15149928</v>
      </c>
      <c r="D32" s="20">
        <v>19474376</v>
      </c>
      <c r="E32" s="20">
        <v>4444862</v>
      </c>
      <c r="F32" s="20">
        <v>10377980</v>
      </c>
      <c r="G32" s="20">
        <v>16182763</v>
      </c>
      <c r="H32" s="20">
        <v>21260077</v>
      </c>
      <c r="I32" s="20">
        <v>4907890</v>
      </c>
      <c r="J32" s="20">
        <v>11755443</v>
      </c>
      <c r="K32" s="20">
        <v>18171153</v>
      </c>
      <c r="L32" s="20">
        <v>23955427</v>
      </c>
      <c r="M32" s="20">
        <v>6175041</v>
      </c>
      <c r="N32" s="20">
        <v>12545184</v>
      </c>
      <c r="O32" s="20">
        <v>18996354</v>
      </c>
      <c r="P32" s="20">
        <v>23821003</v>
      </c>
      <c r="Q32" s="20">
        <v>6655172</v>
      </c>
      <c r="R32" s="20">
        <v>13984392</v>
      </c>
      <c r="S32" s="20">
        <v>20061506</v>
      </c>
      <c r="T32" s="20">
        <v>23895155</v>
      </c>
      <c r="U32" s="20">
        <v>5428654</v>
      </c>
      <c r="V32" s="20">
        <v>9725824</v>
      </c>
      <c r="W32" s="20">
        <v>13838090</v>
      </c>
      <c r="X32" s="20">
        <v>17357630</v>
      </c>
      <c r="Y32" s="20">
        <v>4158439</v>
      </c>
      <c r="Z32" s="20">
        <v>8684764</v>
      </c>
      <c r="AA32" s="20">
        <v>14005798</v>
      </c>
      <c r="AB32" s="20">
        <v>18578587</v>
      </c>
      <c r="AC32" s="20">
        <v>5935000</v>
      </c>
      <c r="AD32" s="20">
        <v>11232728</v>
      </c>
      <c r="AE32" s="20">
        <v>16294246</v>
      </c>
      <c r="AF32" s="20">
        <v>22310763</v>
      </c>
      <c r="AG32" s="20">
        <v>6509980</v>
      </c>
      <c r="AH32" s="20">
        <v>13069723</v>
      </c>
    </row>
    <row r="33" spans="1:34">
      <c r="A33" s="199" t="s">
        <v>346</v>
      </c>
      <c r="B33" s="199" t="s">
        <v>827</v>
      </c>
      <c r="C33" s="29">
        <v>69297955</v>
      </c>
      <c r="D33" s="29">
        <v>100264700</v>
      </c>
      <c r="E33" s="29">
        <v>22667520</v>
      </c>
      <c r="F33" s="29">
        <v>46957967</v>
      </c>
      <c r="G33" s="29">
        <v>86074167</v>
      </c>
      <c r="H33" s="29">
        <v>111218196</v>
      </c>
      <c r="I33" s="29">
        <v>41018763</v>
      </c>
      <c r="J33" s="29">
        <v>69030407</v>
      </c>
      <c r="K33" s="29">
        <v>103509931</v>
      </c>
      <c r="L33" s="29">
        <v>126738488</v>
      </c>
      <c r="M33" s="29">
        <v>23504569</v>
      </c>
      <c r="N33" s="29">
        <v>42650511</v>
      </c>
      <c r="O33" s="29">
        <v>74719480</v>
      </c>
      <c r="P33" s="29">
        <v>98570145</v>
      </c>
      <c r="Q33" s="29">
        <v>40318927</v>
      </c>
      <c r="R33" s="29">
        <v>76120886</v>
      </c>
      <c r="S33" s="29">
        <v>112627392</v>
      </c>
      <c r="T33" s="29">
        <v>145276135</v>
      </c>
      <c r="U33" s="29">
        <v>-13211906</v>
      </c>
      <c r="V33" s="29">
        <v>22810346</v>
      </c>
      <c r="W33" s="29">
        <v>63291424</v>
      </c>
      <c r="X33" s="29">
        <v>107928809</v>
      </c>
      <c r="Y33" s="200">
        <v>38962415</v>
      </c>
      <c r="Z33" s="200">
        <v>73158336</v>
      </c>
      <c r="AA33" s="200">
        <v>115754998</v>
      </c>
      <c r="AB33" s="200">
        <v>151179613</v>
      </c>
      <c r="AC33" s="200">
        <v>7350360</v>
      </c>
      <c r="AD33" s="200">
        <v>37040757</v>
      </c>
      <c r="AE33" s="200">
        <v>76311991</v>
      </c>
      <c r="AF33" s="200">
        <v>116601180</v>
      </c>
      <c r="AG33" s="200">
        <v>42660855</v>
      </c>
      <c r="AH33" s="200">
        <v>90778158</v>
      </c>
    </row>
    <row r="34" spans="1:34">
      <c r="A34" s="199" t="s">
        <v>347</v>
      </c>
      <c r="B34" s="199" t="s">
        <v>828</v>
      </c>
      <c r="C34" s="202">
        <v>4369840</v>
      </c>
      <c r="D34" s="202">
        <v>13994484</v>
      </c>
      <c r="E34" s="202">
        <v>-4979047</v>
      </c>
      <c r="F34" s="202">
        <v>-5573254</v>
      </c>
      <c r="G34" s="202">
        <v>-2268069</v>
      </c>
      <c r="H34" s="202">
        <v>1507466</v>
      </c>
      <c r="I34" s="202">
        <v>1281252</v>
      </c>
      <c r="J34" s="202">
        <v>992289</v>
      </c>
      <c r="K34" s="202">
        <v>2547681</v>
      </c>
      <c r="L34" s="202">
        <v>3773090</v>
      </c>
      <c r="M34" s="202">
        <v>-113627</v>
      </c>
      <c r="N34" s="202">
        <v>119025</v>
      </c>
      <c r="O34" s="202">
        <v>-7169899</v>
      </c>
      <c r="P34" s="202">
        <v>-456608</v>
      </c>
      <c r="Q34" s="202">
        <v>-4157301</v>
      </c>
      <c r="R34" s="202">
        <v>-1695689</v>
      </c>
      <c r="S34" s="202">
        <v>3532890</v>
      </c>
      <c r="T34" s="202">
        <v>12034762</v>
      </c>
      <c r="U34" s="202">
        <v>-124705</v>
      </c>
      <c r="V34" s="202">
        <v>5707426</v>
      </c>
      <c r="W34" s="202">
        <v>11471475</v>
      </c>
      <c r="X34" s="202">
        <v>13876661</v>
      </c>
      <c r="Y34" s="203">
        <v>905239</v>
      </c>
      <c r="Z34" s="203">
        <v>639605</v>
      </c>
      <c r="AA34" s="203">
        <v>3550574</v>
      </c>
      <c r="AB34" s="203">
        <v>-660251</v>
      </c>
      <c r="AC34" s="203">
        <v>-497739</v>
      </c>
      <c r="AD34" s="203">
        <v>724541</v>
      </c>
      <c r="AE34" s="203">
        <v>4006603</v>
      </c>
      <c r="AF34" s="203">
        <v>5076934</v>
      </c>
      <c r="AG34" s="203">
        <v>605102</v>
      </c>
      <c r="AH34" s="203">
        <v>1352765</v>
      </c>
    </row>
    <row r="35" spans="1:34">
      <c r="A35" s="201" t="s">
        <v>348</v>
      </c>
      <c r="B35" s="201" t="s">
        <v>829</v>
      </c>
      <c r="C35" s="20">
        <v>4372886</v>
      </c>
      <c r="D35" s="20">
        <v>14330185</v>
      </c>
      <c r="E35" s="20">
        <v>5258</v>
      </c>
      <c r="F35" s="20">
        <v>30199</v>
      </c>
      <c r="G35" s="20">
        <v>-16889</v>
      </c>
      <c r="H35" s="20">
        <v>660632</v>
      </c>
      <c r="I35" s="20">
        <v>44182</v>
      </c>
      <c r="J35" s="20">
        <v>153464</v>
      </c>
      <c r="K35" s="20">
        <v>153431</v>
      </c>
      <c r="L35" s="20">
        <v>194259</v>
      </c>
      <c r="M35" s="20">
        <v>69383</v>
      </c>
      <c r="N35" s="20">
        <v>95580</v>
      </c>
      <c r="O35" s="20">
        <v>662208</v>
      </c>
      <c r="P35" s="20">
        <v>701837</v>
      </c>
      <c r="Q35" s="20">
        <v>-3494</v>
      </c>
      <c r="R35" s="20">
        <v>222132</v>
      </c>
      <c r="S35" s="20">
        <v>849767</v>
      </c>
      <c r="T35" s="20">
        <v>4407795</v>
      </c>
      <c r="U35" s="20">
        <v>-138</v>
      </c>
      <c r="V35" s="20">
        <v>99648</v>
      </c>
      <c r="W35" s="20">
        <v>147301</v>
      </c>
      <c r="X35" s="20">
        <v>453322</v>
      </c>
      <c r="Y35" s="20">
        <v>14925</v>
      </c>
      <c r="Z35" s="20">
        <v>85299</v>
      </c>
      <c r="AA35" s="20">
        <v>149764</v>
      </c>
      <c r="AB35" s="20">
        <v>157738</v>
      </c>
      <c r="AC35" s="20">
        <v>312499</v>
      </c>
      <c r="AD35" s="20">
        <v>318402</v>
      </c>
      <c r="AE35" s="20">
        <v>318300</v>
      </c>
      <c r="AF35" s="20">
        <v>-152554</v>
      </c>
      <c r="AG35" s="20">
        <v>1655379</v>
      </c>
      <c r="AH35" s="20">
        <v>1345442</v>
      </c>
    </row>
    <row r="36" spans="1:34">
      <c r="A36" s="201" t="s">
        <v>349</v>
      </c>
      <c r="B36" s="201" t="s">
        <v>830</v>
      </c>
      <c r="C36" s="20">
        <v>-3046</v>
      </c>
      <c r="D36" s="20">
        <v>-335701</v>
      </c>
      <c r="E36" s="20">
        <v>-4984305</v>
      </c>
      <c r="F36" s="20">
        <v>-5603453</v>
      </c>
      <c r="G36" s="20">
        <v>-2251180</v>
      </c>
      <c r="H36" s="20">
        <v>846834</v>
      </c>
      <c r="I36" s="20">
        <v>1237070</v>
      </c>
      <c r="J36" s="20">
        <v>838825</v>
      </c>
      <c r="K36" s="20">
        <v>2394250</v>
      </c>
      <c r="L36" s="20">
        <v>3578831</v>
      </c>
      <c r="M36" s="20">
        <v>-183010</v>
      </c>
      <c r="N36" s="20">
        <v>23445</v>
      </c>
      <c r="O36" s="20">
        <v>-7832107</v>
      </c>
      <c r="P36" s="20">
        <v>-1158445</v>
      </c>
      <c r="Q36" s="20">
        <v>-4153807</v>
      </c>
      <c r="R36" s="20">
        <v>-1917821</v>
      </c>
      <c r="S36" s="20">
        <v>2683123</v>
      </c>
      <c r="T36" s="20">
        <v>7626967</v>
      </c>
      <c r="U36" s="20">
        <v>-124567</v>
      </c>
      <c r="V36" s="20">
        <v>5607778</v>
      </c>
      <c r="W36" s="20">
        <v>11324174</v>
      </c>
      <c r="X36" s="20">
        <v>13423339</v>
      </c>
      <c r="Y36" s="20">
        <v>890314</v>
      </c>
      <c r="Z36" s="20">
        <v>554306</v>
      </c>
      <c r="AA36" s="20">
        <v>3400810</v>
      </c>
      <c r="AB36" s="20">
        <v>-817989</v>
      </c>
      <c r="AC36" s="20">
        <v>-810238</v>
      </c>
      <c r="AD36" s="20">
        <v>406139</v>
      </c>
      <c r="AE36" s="20">
        <v>3688303</v>
      </c>
      <c r="AF36" s="20">
        <v>5229488</v>
      </c>
      <c r="AG36" s="20">
        <v>-1050277</v>
      </c>
      <c r="AH36" s="20">
        <v>7323</v>
      </c>
    </row>
    <row r="37" spans="1:34">
      <c r="A37" s="199" t="s">
        <v>350</v>
      </c>
      <c r="B37" s="199" t="s">
        <v>831</v>
      </c>
      <c r="C37" s="202">
        <v>-6675197</v>
      </c>
      <c r="D37" s="202">
        <v>-15606894</v>
      </c>
      <c r="E37" s="202">
        <v>2942815</v>
      </c>
      <c r="F37" s="202">
        <v>1247126</v>
      </c>
      <c r="G37" s="202">
        <v>4043782</v>
      </c>
      <c r="H37" s="202">
        <v>2596767</v>
      </c>
      <c r="I37" s="202">
        <v>4762068</v>
      </c>
      <c r="J37" s="202">
        <v>7959254</v>
      </c>
      <c r="K37" s="202">
        <v>7103088</v>
      </c>
      <c r="L37" s="202">
        <v>4262061</v>
      </c>
      <c r="M37" s="202">
        <v>3120541</v>
      </c>
      <c r="N37" s="202">
        <v>2679395</v>
      </c>
      <c r="O37" s="202">
        <v>7242815</v>
      </c>
      <c r="P37" s="202">
        <v>15766850</v>
      </c>
      <c r="Q37" s="202">
        <v>1746460</v>
      </c>
      <c r="R37" s="202">
        <v>5154342</v>
      </c>
      <c r="S37" s="202">
        <v>7269514</v>
      </c>
      <c r="T37" s="202">
        <v>-2306661</v>
      </c>
      <c r="U37" s="202">
        <v>-7305902</v>
      </c>
      <c r="V37" s="202">
        <v>-23702642</v>
      </c>
      <c r="W37" s="202">
        <v>-20983705</v>
      </c>
      <c r="X37" s="202">
        <v>-8667894</v>
      </c>
      <c r="Y37" s="203">
        <v>8682135</v>
      </c>
      <c r="Z37" s="203">
        <v>15235104</v>
      </c>
      <c r="AA37" s="203">
        <v>33858279</v>
      </c>
      <c r="AB37" s="203">
        <v>43596348</v>
      </c>
      <c r="AC37" s="203">
        <v>2663457</v>
      </c>
      <c r="AD37" s="203">
        <v>18363953</v>
      </c>
      <c r="AE37" s="203">
        <v>22003567</v>
      </c>
      <c r="AF37" s="203">
        <v>32517867</v>
      </c>
      <c r="AG37" s="203">
        <v>15759743</v>
      </c>
      <c r="AH37" s="203">
        <v>24589583</v>
      </c>
    </row>
    <row r="38" spans="1:34">
      <c r="A38" s="201" t="s">
        <v>351</v>
      </c>
      <c r="B38" s="201" t="s">
        <v>832</v>
      </c>
      <c r="C38" s="20">
        <v>5806</v>
      </c>
      <c r="D38" s="20">
        <v>-405756</v>
      </c>
      <c r="E38" s="20">
        <v>123207</v>
      </c>
      <c r="F38" s="20">
        <v>31062</v>
      </c>
      <c r="G38" s="20">
        <v>556414</v>
      </c>
      <c r="H38" s="20">
        <v>539290</v>
      </c>
      <c r="I38" s="20">
        <v>-4945</v>
      </c>
      <c r="J38" s="20">
        <v>45555</v>
      </c>
      <c r="K38" s="20">
        <v>157298</v>
      </c>
      <c r="L38" s="20">
        <v>221943</v>
      </c>
      <c r="M38" s="20">
        <v>46135</v>
      </c>
      <c r="N38" s="20">
        <v>39754</v>
      </c>
      <c r="O38" s="20">
        <v>38250</v>
      </c>
      <c r="P38" s="20">
        <v>53164</v>
      </c>
      <c r="Q38" s="20">
        <v>14613</v>
      </c>
      <c r="R38" s="20">
        <v>39708</v>
      </c>
      <c r="S38" s="20">
        <v>49893</v>
      </c>
      <c r="T38" s="20">
        <v>40153</v>
      </c>
      <c r="U38" s="20">
        <v>-19219</v>
      </c>
      <c r="V38" s="20">
        <v>-18791</v>
      </c>
      <c r="W38" s="20">
        <v>-4421</v>
      </c>
      <c r="X38" s="20">
        <v>-15259</v>
      </c>
      <c r="Y38" s="20">
        <v>31030</v>
      </c>
      <c r="Z38" s="20">
        <v>39027</v>
      </c>
      <c r="AA38" s="20">
        <v>-231584</v>
      </c>
      <c r="AB38" s="20">
        <v>-223230</v>
      </c>
      <c r="AC38" s="20">
        <v>-1099</v>
      </c>
      <c r="AD38" s="20">
        <v>-362975</v>
      </c>
      <c r="AE38" s="20">
        <v>-313420</v>
      </c>
      <c r="AF38" s="20">
        <v>-255838</v>
      </c>
      <c r="AG38" s="20">
        <v>51213</v>
      </c>
      <c r="AH38" s="20">
        <v>255106</v>
      </c>
    </row>
    <row r="39" spans="1:34">
      <c r="A39" s="201" t="s">
        <v>352</v>
      </c>
      <c r="B39" s="201" t="s">
        <v>833</v>
      </c>
      <c r="C39" s="20">
        <v>-6681003</v>
      </c>
      <c r="D39" s="20">
        <v>-15201138</v>
      </c>
      <c r="E39" s="20">
        <v>2819608</v>
      </c>
      <c r="F39" s="20">
        <v>1216064</v>
      </c>
      <c r="G39" s="20">
        <v>3487368</v>
      </c>
      <c r="H39" s="20">
        <v>2057477</v>
      </c>
      <c r="I39" s="20">
        <v>4767013</v>
      </c>
      <c r="J39" s="20">
        <v>7913699</v>
      </c>
      <c r="K39" s="20">
        <v>6945790</v>
      </c>
      <c r="L39" s="20">
        <v>4040118</v>
      </c>
      <c r="M39" s="20">
        <v>3074406</v>
      </c>
      <c r="N39" s="20">
        <v>2639641</v>
      </c>
      <c r="O39" s="20">
        <v>7204565</v>
      </c>
      <c r="P39" s="20">
        <v>15713686</v>
      </c>
      <c r="Q39" s="20">
        <v>1731847</v>
      </c>
      <c r="R39" s="20">
        <v>5114634</v>
      </c>
      <c r="S39" s="20">
        <v>7219621</v>
      </c>
      <c r="T39" s="20">
        <v>-2346814</v>
      </c>
      <c r="U39" s="20">
        <v>-7286683</v>
      </c>
      <c r="V39" s="20">
        <v>-23683851</v>
      </c>
      <c r="W39" s="20">
        <v>-20979284</v>
      </c>
      <c r="X39" s="20">
        <v>-8652635</v>
      </c>
      <c r="Y39" s="20">
        <v>8651105</v>
      </c>
      <c r="Z39" s="20">
        <v>15196077</v>
      </c>
      <c r="AA39" s="20">
        <v>34089863</v>
      </c>
      <c r="AB39" s="20">
        <v>43819578</v>
      </c>
      <c r="AC39" s="20">
        <v>2664556</v>
      </c>
      <c r="AD39" s="20">
        <v>18726928</v>
      </c>
      <c r="AE39" s="20">
        <v>22316987</v>
      </c>
      <c r="AF39" s="20">
        <v>32773705</v>
      </c>
      <c r="AG39" s="20">
        <v>15708530</v>
      </c>
      <c r="AH39" s="20">
        <v>24334477</v>
      </c>
    </row>
    <row r="40" spans="1:34">
      <c r="A40" s="199" t="s">
        <v>353</v>
      </c>
      <c r="B40" s="199" t="s">
        <v>834</v>
      </c>
      <c r="C40" s="202">
        <v>67240426</v>
      </c>
      <c r="D40" s="202">
        <v>91181225</v>
      </c>
      <c r="E40" s="202">
        <v>22708818</v>
      </c>
      <c r="F40" s="202">
        <v>44378836</v>
      </c>
      <c r="G40" s="202">
        <v>65899840</v>
      </c>
      <c r="H40" s="202">
        <v>87253811</v>
      </c>
      <c r="I40" s="202">
        <v>21406971</v>
      </c>
      <c r="J40" s="202">
        <v>40184187</v>
      </c>
      <c r="K40" s="202">
        <v>64752460</v>
      </c>
      <c r="L40" s="202">
        <v>86622599</v>
      </c>
      <c r="M40" s="202">
        <v>18831077</v>
      </c>
      <c r="N40" s="202">
        <v>33965949</v>
      </c>
      <c r="O40" s="202">
        <v>61817215</v>
      </c>
      <c r="P40" s="202">
        <v>79801379</v>
      </c>
      <c r="Q40" s="202">
        <v>28269975</v>
      </c>
      <c r="R40" s="202">
        <v>48364032</v>
      </c>
      <c r="S40" s="202">
        <v>69452511</v>
      </c>
      <c r="T40" s="202">
        <v>90404509</v>
      </c>
      <c r="U40" s="202">
        <v>17997902</v>
      </c>
      <c r="V40" s="202">
        <v>42059010</v>
      </c>
      <c r="W40" s="202">
        <v>63442896</v>
      </c>
      <c r="X40" s="202">
        <v>78099257</v>
      </c>
      <c r="Y40" s="203">
        <v>22068445</v>
      </c>
      <c r="Z40" s="203">
        <v>41126834</v>
      </c>
      <c r="AA40" s="203">
        <v>66352602</v>
      </c>
      <c r="AB40" s="203">
        <v>89333583</v>
      </c>
      <c r="AC40" s="203">
        <v>21829971</v>
      </c>
      <c r="AD40" s="203">
        <v>46628311</v>
      </c>
      <c r="AE40" s="203">
        <v>70669059</v>
      </c>
      <c r="AF40" s="203">
        <v>91908626</v>
      </c>
      <c r="AG40" s="203">
        <v>21157132</v>
      </c>
      <c r="AH40" s="203">
        <v>46699295</v>
      </c>
    </row>
    <row r="41" spans="1:34">
      <c r="A41" s="201" t="s">
        <v>354</v>
      </c>
      <c r="B41" s="201" t="s">
        <v>835</v>
      </c>
      <c r="C41" s="20">
        <v>12319134</v>
      </c>
      <c r="D41" s="20">
        <v>16401377</v>
      </c>
      <c r="E41" s="20">
        <v>4266360</v>
      </c>
      <c r="F41" s="20">
        <v>8484666</v>
      </c>
      <c r="G41" s="20">
        <v>12653402</v>
      </c>
      <c r="H41" s="20">
        <v>16830802</v>
      </c>
      <c r="I41" s="20">
        <v>4128218</v>
      </c>
      <c r="J41" s="20">
        <v>8123964</v>
      </c>
      <c r="K41" s="20">
        <v>12131507</v>
      </c>
      <c r="L41" s="20">
        <v>16119103</v>
      </c>
      <c r="M41" s="20">
        <v>4045990</v>
      </c>
      <c r="N41" s="20">
        <v>8136500</v>
      </c>
      <c r="O41" s="20">
        <v>12191236</v>
      </c>
      <c r="P41" s="20">
        <v>16344382</v>
      </c>
      <c r="Q41" s="20">
        <v>4080991</v>
      </c>
      <c r="R41" s="20">
        <v>8231121</v>
      </c>
      <c r="S41" s="20">
        <v>12484200</v>
      </c>
      <c r="T41" s="20">
        <v>16831684</v>
      </c>
      <c r="U41" s="20">
        <v>4249761</v>
      </c>
      <c r="V41" s="20">
        <v>8472666</v>
      </c>
      <c r="W41" s="20">
        <v>12825604</v>
      </c>
      <c r="X41" s="20">
        <v>17471155</v>
      </c>
      <c r="Y41" s="20">
        <v>4555195</v>
      </c>
      <c r="Z41" s="20">
        <v>8970506</v>
      </c>
      <c r="AA41" s="20">
        <v>13380236</v>
      </c>
      <c r="AB41" s="20">
        <v>17966668</v>
      </c>
      <c r="AC41" s="20">
        <v>4755188</v>
      </c>
      <c r="AD41" s="20">
        <v>10402051</v>
      </c>
      <c r="AE41" s="20">
        <v>15594967</v>
      </c>
      <c r="AF41" s="20">
        <v>21909136</v>
      </c>
      <c r="AG41" s="20">
        <v>6370680</v>
      </c>
      <c r="AH41" s="20">
        <v>12718866</v>
      </c>
    </row>
    <row r="42" spans="1:34">
      <c r="A42" s="201" t="s">
        <v>355</v>
      </c>
      <c r="B42" s="201" t="s">
        <v>836</v>
      </c>
      <c r="C42" s="20">
        <v>58682513</v>
      </c>
      <c r="D42" s="20">
        <v>79877783</v>
      </c>
      <c r="E42" s="20">
        <v>19483375</v>
      </c>
      <c r="F42" s="20">
        <v>38395999</v>
      </c>
      <c r="G42" s="20">
        <v>57169585</v>
      </c>
      <c r="H42" s="20">
        <v>75508457</v>
      </c>
      <c r="I42" s="20">
        <v>18335990</v>
      </c>
      <c r="J42" s="20">
        <v>34658369</v>
      </c>
      <c r="K42" s="20">
        <v>56422080</v>
      </c>
      <c r="L42" s="20">
        <v>75542163</v>
      </c>
      <c r="M42" s="20">
        <v>15985496</v>
      </c>
      <c r="N42" s="20">
        <v>28406297</v>
      </c>
      <c r="O42" s="20">
        <v>53455972</v>
      </c>
      <c r="P42" s="20">
        <v>68364506</v>
      </c>
      <c r="Q42" s="20">
        <v>25263547</v>
      </c>
      <c r="R42" s="20">
        <v>42748570</v>
      </c>
      <c r="S42" s="20">
        <v>60888671</v>
      </c>
      <c r="T42" s="20">
        <v>78526044</v>
      </c>
      <c r="U42" s="20">
        <v>14955468</v>
      </c>
      <c r="V42" s="20">
        <v>36617683</v>
      </c>
      <c r="W42" s="20">
        <v>54918957</v>
      </c>
      <c r="X42" s="20">
        <v>66661822</v>
      </c>
      <c r="Y42" s="20">
        <v>18571588</v>
      </c>
      <c r="Z42" s="20">
        <v>36093551</v>
      </c>
      <c r="AA42" s="20">
        <v>58820471</v>
      </c>
      <c r="AB42" s="20">
        <v>79502480</v>
      </c>
      <c r="AC42" s="20">
        <v>18886141</v>
      </c>
      <c r="AD42" s="20">
        <v>40628684</v>
      </c>
      <c r="AE42" s="20">
        <v>61637557</v>
      </c>
      <c r="AF42" s="20">
        <v>79480394</v>
      </c>
      <c r="AG42" s="20">
        <v>17219971</v>
      </c>
      <c r="AH42" s="20">
        <v>39352689</v>
      </c>
    </row>
    <row r="43" spans="1:34">
      <c r="A43" s="201" t="s">
        <v>356</v>
      </c>
      <c r="B43" s="201" t="s">
        <v>837</v>
      </c>
      <c r="C43" s="20">
        <v>996150</v>
      </c>
      <c r="D43" s="20">
        <v>1347461</v>
      </c>
      <c r="E43" s="20">
        <v>395347</v>
      </c>
      <c r="F43" s="20">
        <v>802103</v>
      </c>
      <c r="G43" s="20">
        <v>1244219</v>
      </c>
      <c r="H43" s="20">
        <v>1685603</v>
      </c>
      <c r="I43" s="20">
        <v>437880</v>
      </c>
      <c r="J43" s="20">
        <v>885906</v>
      </c>
      <c r="K43" s="20">
        <v>1331172</v>
      </c>
      <c r="L43" s="20">
        <v>1787632</v>
      </c>
      <c r="M43" s="20">
        <v>445187</v>
      </c>
      <c r="N43" s="20">
        <v>906800</v>
      </c>
      <c r="O43" s="20">
        <v>1376158</v>
      </c>
      <c r="P43" s="20">
        <v>1854907</v>
      </c>
      <c r="Q43" s="20">
        <v>462903</v>
      </c>
      <c r="R43" s="20">
        <v>949052</v>
      </c>
      <c r="S43" s="20">
        <v>1434237</v>
      </c>
      <c r="T43" s="20">
        <v>1928888</v>
      </c>
      <c r="U43" s="20">
        <v>492489</v>
      </c>
      <c r="V43" s="20">
        <v>991895</v>
      </c>
      <c r="W43" s="20">
        <v>1490104</v>
      </c>
      <c r="X43" s="20">
        <v>2038801</v>
      </c>
      <c r="Y43" s="20">
        <v>562796</v>
      </c>
      <c r="Z43" s="20">
        <v>1146853</v>
      </c>
      <c r="AA43" s="20">
        <v>1752979</v>
      </c>
      <c r="AB43" s="20">
        <v>2467585</v>
      </c>
      <c r="AC43" s="20">
        <v>659518</v>
      </c>
      <c r="AD43" s="20">
        <v>1451308</v>
      </c>
      <c r="AE43" s="20">
        <v>2324229</v>
      </c>
      <c r="AF43" s="20">
        <v>3231399</v>
      </c>
      <c r="AG43" s="20">
        <v>825526</v>
      </c>
      <c r="AH43" s="20">
        <v>1634313</v>
      </c>
    </row>
    <row r="44" spans="1:34">
      <c r="A44" s="201" t="s">
        <v>357</v>
      </c>
      <c r="B44" s="201" t="s">
        <v>838</v>
      </c>
      <c r="C44" s="20">
        <v>2765071</v>
      </c>
      <c r="D44" s="20">
        <v>3750474</v>
      </c>
      <c r="E44" s="20">
        <v>645570</v>
      </c>
      <c r="F44" s="20">
        <v>1699726</v>
      </c>
      <c r="G44" s="20">
        <v>2678928</v>
      </c>
      <c r="H44" s="20">
        <v>3399845</v>
      </c>
      <c r="I44" s="20">
        <v>619357</v>
      </c>
      <c r="J44" s="20">
        <v>1712240</v>
      </c>
      <c r="K44" s="20">
        <v>2469955</v>
      </c>
      <c r="L44" s="20">
        <v>3251035</v>
      </c>
      <c r="M44" s="20">
        <v>755222</v>
      </c>
      <c r="N44" s="20">
        <v>1670048</v>
      </c>
      <c r="O44" s="20">
        <v>2453835</v>
      </c>
      <c r="P44" s="20">
        <v>3052602</v>
      </c>
      <c r="Q44" s="20">
        <v>611660</v>
      </c>
      <c r="R44" s="20">
        <v>1666607</v>
      </c>
      <c r="S44" s="20">
        <v>2486123</v>
      </c>
      <c r="T44" s="20">
        <v>3024331</v>
      </c>
      <c r="U44" s="20">
        <v>714838</v>
      </c>
      <c r="V44" s="20">
        <v>2039444</v>
      </c>
      <c r="W44" s="20">
        <v>2811561</v>
      </c>
      <c r="X44" s="20">
        <v>3994919</v>
      </c>
      <c r="Y44" s="20">
        <v>495542</v>
      </c>
      <c r="Z44" s="20">
        <v>2790370</v>
      </c>
      <c r="AA44" s="20">
        <v>4095126</v>
      </c>
      <c r="AB44" s="20">
        <v>5667980</v>
      </c>
      <c r="AC44" s="20">
        <v>1151840</v>
      </c>
      <c r="AD44" s="20">
        <v>2951116</v>
      </c>
      <c r="AE44" s="20">
        <v>4239236</v>
      </c>
      <c r="AF44" s="20">
        <v>6249505</v>
      </c>
      <c r="AG44" s="20">
        <v>1607993</v>
      </c>
      <c r="AH44" s="20">
        <v>3737947</v>
      </c>
    </row>
    <row r="45" spans="1:34">
      <c r="A45" s="201" t="s">
        <v>358</v>
      </c>
      <c r="B45" s="201" t="s">
        <v>33</v>
      </c>
      <c r="C45" s="20">
        <v>3154963</v>
      </c>
      <c r="D45" s="20">
        <v>9518807</v>
      </c>
      <c r="E45" s="20">
        <v>2222498</v>
      </c>
      <c r="F45" s="20">
        <v>7337666</v>
      </c>
      <c r="G45" s="20">
        <v>19063205</v>
      </c>
      <c r="H45" s="20">
        <v>20609011</v>
      </c>
      <c r="I45" s="20">
        <v>13603170</v>
      </c>
      <c r="J45" s="20">
        <v>19927942</v>
      </c>
      <c r="K45" s="20">
        <v>29093827</v>
      </c>
      <c r="L45" s="20">
        <v>32024756</v>
      </c>
      <c r="M45" s="20">
        <v>1882354</v>
      </c>
      <c r="N45" s="20">
        <v>6346581</v>
      </c>
      <c r="O45" s="20">
        <v>13121068</v>
      </c>
      <c r="P45" s="20">
        <v>3755919</v>
      </c>
      <c r="Q45" s="20">
        <v>14738942</v>
      </c>
      <c r="R45" s="20">
        <v>24529447</v>
      </c>
      <c r="S45" s="20">
        <v>32697219</v>
      </c>
      <c r="T45" s="20">
        <v>45024451</v>
      </c>
      <c r="U45" s="20">
        <v>-23620759</v>
      </c>
      <c r="V45" s="20">
        <v>-841868</v>
      </c>
      <c r="W45" s="20">
        <v>9738123</v>
      </c>
      <c r="X45" s="20">
        <v>25145725</v>
      </c>
      <c r="Y45" s="20">
        <v>7021092</v>
      </c>
      <c r="Z45" s="20">
        <v>16094371</v>
      </c>
      <c r="AA45" s="20">
        <v>20836714</v>
      </c>
      <c r="AB45" s="20">
        <v>32863214</v>
      </c>
      <c r="AC45" s="20">
        <v>-17860973</v>
      </c>
      <c r="AD45" s="20">
        <v>-28477827</v>
      </c>
      <c r="AE45" s="20">
        <v>-22679165</v>
      </c>
      <c r="AF45" s="20">
        <v>-22185898</v>
      </c>
      <c r="AG45" s="20">
        <v>5652864</v>
      </c>
      <c r="AH45" s="20">
        <v>20007285</v>
      </c>
    </row>
    <row r="46" spans="1:34">
      <c r="A46" s="201" t="s">
        <v>359</v>
      </c>
      <c r="B46" s="201" t="s">
        <v>839</v>
      </c>
      <c r="C46" s="20">
        <v>-1207923</v>
      </c>
      <c r="D46" s="20">
        <v>-1177078</v>
      </c>
      <c r="E46" s="20">
        <v>227564</v>
      </c>
      <c r="F46" s="20">
        <v>432407</v>
      </c>
      <c r="G46" s="20">
        <v>664591</v>
      </c>
      <c r="H46" s="20">
        <v>748859</v>
      </c>
      <c r="I46" s="20">
        <v>34698</v>
      </c>
      <c r="J46" s="20">
        <v>33265</v>
      </c>
      <c r="K46" s="20">
        <v>-12875</v>
      </c>
      <c r="L46" s="20">
        <v>-55982</v>
      </c>
      <c r="M46" s="20">
        <v>215776</v>
      </c>
      <c r="N46" s="20">
        <v>460439</v>
      </c>
      <c r="O46" s="20">
        <v>291719</v>
      </c>
      <c r="P46" s="20">
        <v>297395</v>
      </c>
      <c r="Q46" s="20">
        <v>279149</v>
      </c>
      <c r="R46" s="20">
        <v>231246</v>
      </c>
      <c r="S46" s="20">
        <v>324742</v>
      </c>
      <c r="T46" s="20">
        <v>-119074</v>
      </c>
      <c r="U46" s="20">
        <v>158442</v>
      </c>
      <c r="V46" s="20">
        <v>411580</v>
      </c>
      <c r="W46" s="20">
        <v>377365</v>
      </c>
      <c r="X46" s="20">
        <v>524940</v>
      </c>
      <c r="Y46" s="20">
        <v>-285504</v>
      </c>
      <c r="Z46" s="20">
        <v>-62422</v>
      </c>
      <c r="AA46" s="20">
        <v>8843171</v>
      </c>
      <c r="AB46" s="20">
        <v>13953281</v>
      </c>
      <c r="AC46" s="20">
        <v>-1215644</v>
      </c>
      <c r="AD46" s="20">
        <v>198221</v>
      </c>
      <c r="AE46" s="20">
        <v>-2311927</v>
      </c>
      <c r="AF46" s="20">
        <v>-9283651</v>
      </c>
      <c r="AG46" s="20">
        <v>513986</v>
      </c>
      <c r="AH46" s="20">
        <v>1870770</v>
      </c>
    </row>
    <row r="47" spans="1:34">
      <c r="A47" s="199" t="s">
        <v>360</v>
      </c>
      <c r="B47" s="199" t="s">
        <v>840</v>
      </c>
      <c r="C47" s="29">
        <v>17460622</v>
      </c>
      <c r="D47" s="29">
        <v>25841956</v>
      </c>
      <c r="E47" s="29">
        <v>5806259</v>
      </c>
      <c r="F47" s="29">
        <v>10414614</v>
      </c>
      <c r="G47" s="29">
        <v>20702475</v>
      </c>
      <c r="H47" s="29">
        <v>27577347</v>
      </c>
      <c r="I47" s="29">
        <v>8774256</v>
      </c>
      <c r="J47" s="29">
        <v>14404498</v>
      </c>
      <c r="K47" s="29">
        <v>14208965</v>
      </c>
      <c r="L47" s="29">
        <v>16118623</v>
      </c>
      <c r="M47" s="29">
        <v>7458193</v>
      </c>
      <c r="N47" s="29">
        <v>6633518</v>
      </c>
      <c r="O47" s="29">
        <v>15136194</v>
      </c>
      <c r="P47" s="29">
        <v>34936138</v>
      </c>
      <c r="Q47" s="29">
        <v>7290854</v>
      </c>
      <c r="R47" s="29">
        <v>14572067</v>
      </c>
      <c r="S47" s="29">
        <v>23779850</v>
      </c>
      <c r="T47" s="29">
        <v>25747033</v>
      </c>
      <c r="U47" s="29">
        <v>-5980620</v>
      </c>
      <c r="V47" s="29">
        <v>-3447116</v>
      </c>
      <c r="W47" s="29">
        <v>17911224</v>
      </c>
      <c r="X47" s="29">
        <v>29415682</v>
      </c>
      <c r="Y47" s="200">
        <v>19771488</v>
      </c>
      <c r="Z47" s="200">
        <v>28917492</v>
      </c>
      <c r="AA47" s="200">
        <v>43855535</v>
      </c>
      <c r="AB47" s="200">
        <v>47647906</v>
      </c>
      <c r="AC47" s="200">
        <v>15480120</v>
      </c>
      <c r="AD47" s="200">
        <v>27309556</v>
      </c>
      <c r="AE47" s="200">
        <v>40120221</v>
      </c>
      <c r="AF47" s="200">
        <v>56181736</v>
      </c>
      <c r="AG47" s="200">
        <v>15765540</v>
      </c>
      <c r="AH47" s="200">
        <v>22502083</v>
      </c>
    </row>
    <row r="48" spans="1:34">
      <c r="A48" s="199" t="s">
        <v>361</v>
      </c>
      <c r="B48" s="199" t="s">
        <v>841</v>
      </c>
      <c r="C48" s="29">
        <v>2486869</v>
      </c>
      <c r="D48" s="29">
        <v>2287563</v>
      </c>
      <c r="E48" s="29">
        <v>59172</v>
      </c>
      <c r="F48" s="29">
        <v>110560</v>
      </c>
      <c r="G48" s="29">
        <v>-67152</v>
      </c>
      <c r="H48" s="29">
        <v>923343</v>
      </c>
      <c r="I48" s="29">
        <v>47901</v>
      </c>
      <c r="J48" s="29">
        <v>59900</v>
      </c>
      <c r="K48" s="29">
        <v>39932</v>
      </c>
      <c r="L48" s="29">
        <v>-42237</v>
      </c>
      <c r="M48" s="29">
        <v>-14688</v>
      </c>
      <c r="N48" s="29">
        <v>-46037</v>
      </c>
      <c r="O48" s="29">
        <v>-13134</v>
      </c>
      <c r="P48" s="29">
        <v>46513</v>
      </c>
      <c r="Q48" s="29">
        <v>160417</v>
      </c>
      <c r="R48" s="29">
        <v>293479</v>
      </c>
      <c r="S48" s="29">
        <v>305407</v>
      </c>
      <c r="T48" s="29">
        <v>396921</v>
      </c>
      <c r="U48" s="29">
        <v>-169619</v>
      </c>
      <c r="V48" s="29">
        <v>-121169</v>
      </c>
      <c r="W48" s="29">
        <v>-131320</v>
      </c>
      <c r="X48" s="29">
        <v>-521593</v>
      </c>
      <c r="Y48" s="200">
        <v>-11158</v>
      </c>
      <c r="Z48" s="200">
        <v>-24484</v>
      </c>
      <c r="AA48" s="200">
        <v>-96515</v>
      </c>
      <c r="AB48" s="200">
        <v>-71769</v>
      </c>
      <c r="AC48" s="200">
        <v>-11538</v>
      </c>
      <c r="AD48" s="200">
        <v>7827</v>
      </c>
      <c r="AE48" s="200">
        <v>-97493</v>
      </c>
      <c r="AF48" s="200">
        <v>43895</v>
      </c>
      <c r="AG48" s="200">
        <v>163754</v>
      </c>
      <c r="AH48" s="200">
        <v>456261</v>
      </c>
    </row>
    <row r="49" spans="1:34">
      <c r="A49" s="201" t="s">
        <v>362</v>
      </c>
      <c r="B49" s="201" t="s">
        <v>842</v>
      </c>
      <c r="C49" s="20">
        <v>2787436</v>
      </c>
      <c r="D49" s="20">
        <v>2880486</v>
      </c>
      <c r="E49" s="20">
        <v>24197</v>
      </c>
      <c r="F49" s="20">
        <v>115986</v>
      </c>
      <c r="G49" s="20">
        <v>140824</v>
      </c>
      <c r="H49" s="20">
        <v>1185336</v>
      </c>
      <c r="I49" s="20">
        <v>55503</v>
      </c>
      <c r="J49" s="20">
        <v>107854</v>
      </c>
      <c r="K49" s="20">
        <v>133175</v>
      </c>
      <c r="L49" s="20">
        <v>247150</v>
      </c>
      <c r="M49" s="20">
        <v>24215</v>
      </c>
      <c r="N49" s="20">
        <v>48587</v>
      </c>
      <c r="O49" s="20">
        <v>146693</v>
      </c>
      <c r="P49" s="20">
        <v>187230</v>
      </c>
      <c r="Q49" s="20">
        <v>112480</v>
      </c>
      <c r="R49" s="20">
        <v>142627</v>
      </c>
      <c r="S49" s="20">
        <v>313704</v>
      </c>
      <c r="T49" s="20">
        <v>466928</v>
      </c>
      <c r="U49" s="20">
        <v>36487</v>
      </c>
      <c r="V49" s="20">
        <v>64304</v>
      </c>
      <c r="W49" s="20">
        <v>87024</v>
      </c>
      <c r="X49" s="20">
        <v>115456</v>
      </c>
      <c r="Y49" s="20">
        <v>20730</v>
      </c>
      <c r="Z49" s="20">
        <v>44910</v>
      </c>
      <c r="AA49" s="20">
        <v>71079</v>
      </c>
      <c r="AB49" s="20">
        <v>90800</v>
      </c>
      <c r="AC49" s="20">
        <v>12539</v>
      </c>
      <c r="AD49" s="20">
        <v>48852</v>
      </c>
      <c r="AE49" s="20">
        <v>68010</v>
      </c>
      <c r="AF49" s="20">
        <v>87567</v>
      </c>
      <c r="AG49" s="20">
        <v>264463</v>
      </c>
      <c r="AH49" s="20">
        <v>361206</v>
      </c>
    </row>
    <row r="50" spans="1:34">
      <c r="A50" s="201" t="s">
        <v>363</v>
      </c>
      <c r="B50" s="201" t="s">
        <v>843</v>
      </c>
      <c r="C50" s="20">
        <v>300567</v>
      </c>
      <c r="D50" s="20">
        <v>592923</v>
      </c>
      <c r="E50" s="20">
        <v>-34975</v>
      </c>
      <c r="F50" s="20">
        <v>5426</v>
      </c>
      <c r="G50" s="20">
        <v>207976</v>
      </c>
      <c r="H50" s="20">
        <v>261993</v>
      </c>
      <c r="I50" s="20">
        <v>7602</v>
      </c>
      <c r="J50" s="20">
        <v>47954</v>
      </c>
      <c r="K50" s="20">
        <v>93243</v>
      </c>
      <c r="L50" s="20">
        <v>289387</v>
      </c>
      <c r="M50" s="20">
        <v>38903</v>
      </c>
      <c r="N50" s="20">
        <v>94624</v>
      </c>
      <c r="O50" s="20">
        <v>159827</v>
      </c>
      <c r="P50" s="20">
        <v>140717</v>
      </c>
      <c r="Q50" s="20">
        <v>-47937</v>
      </c>
      <c r="R50" s="20">
        <v>-150852</v>
      </c>
      <c r="S50" s="20">
        <v>8297</v>
      </c>
      <c r="T50" s="20">
        <v>70007</v>
      </c>
      <c r="U50" s="20">
        <v>206106</v>
      </c>
      <c r="V50" s="20">
        <v>185473</v>
      </c>
      <c r="W50" s="20">
        <v>218344</v>
      </c>
      <c r="X50" s="20">
        <v>637049</v>
      </c>
      <c r="Y50" s="20">
        <v>31888</v>
      </c>
      <c r="Z50" s="20">
        <v>69394</v>
      </c>
      <c r="AA50" s="20">
        <v>167594</v>
      </c>
      <c r="AB50" s="20">
        <v>162569</v>
      </c>
      <c r="AC50" s="20">
        <v>24077</v>
      </c>
      <c r="AD50" s="20">
        <v>41025</v>
      </c>
      <c r="AE50" s="20">
        <v>165503</v>
      </c>
      <c r="AF50" s="20">
        <v>43672</v>
      </c>
      <c r="AG50" s="20">
        <v>100709</v>
      </c>
      <c r="AH50" s="20">
        <v>-95055</v>
      </c>
    </row>
    <row r="51" spans="1:34">
      <c r="A51" s="199" t="s">
        <v>364</v>
      </c>
      <c r="B51" s="199" t="s">
        <v>844</v>
      </c>
      <c r="C51" s="33">
        <v>6989128</v>
      </c>
      <c r="D51" s="33">
        <v>7532981</v>
      </c>
      <c r="E51" s="33">
        <v>-8848235</v>
      </c>
      <c r="F51" s="33">
        <v>-11944047</v>
      </c>
      <c r="G51" s="33">
        <v>-2136740</v>
      </c>
      <c r="H51" s="33">
        <v>-2698777</v>
      </c>
      <c r="I51" s="33">
        <v>1159677</v>
      </c>
      <c r="J51" s="33">
        <v>2093590</v>
      </c>
      <c r="K51" s="33">
        <v>2006756</v>
      </c>
      <c r="L51" s="33">
        <v>1154147</v>
      </c>
      <c r="M51" s="33">
        <v>708333</v>
      </c>
      <c r="N51" s="33">
        <v>-190278</v>
      </c>
      <c r="O51" s="33">
        <v>446515</v>
      </c>
      <c r="P51" s="33">
        <v>-1067270</v>
      </c>
      <c r="Q51" s="33">
        <v>-1081063</v>
      </c>
      <c r="R51" s="33">
        <v>-1247060</v>
      </c>
      <c r="S51" s="33">
        <v>-822763</v>
      </c>
      <c r="T51" s="33">
        <v>275859</v>
      </c>
      <c r="U51" s="33">
        <v>3548835</v>
      </c>
      <c r="V51" s="33">
        <v>401339</v>
      </c>
      <c r="W51" s="33">
        <v>-712526</v>
      </c>
      <c r="X51" s="33">
        <v>-903059</v>
      </c>
      <c r="Y51" s="33">
        <v>439247</v>
      </c>
      <c r="Z51" s="33">
        <v>155500</v>
      </c>
      <c r="AA51" s="33">
        <v>-487169</v>
      </c>
      <c r="AB51" s="33">
        <v>-589556</v>
      </c>
      <c r="AC51" s="33">
        <v>-198906</v>
      </c>
      <c r="AD51" s="33">
        <v>2510006</v>
      </c>
      <c r="AE51" s="33">
        <v>1567674</v>
      </c>
      <c r="AF51" s="33">
        <v>-1044863</v>
      </c>
      <c r="AG51" s="33">
        <v>-1646832</v>
      </c>
      <c r="AH51" s="33">
        <v>-1220085</v>
      </c>
    </row>
    <row r="52" spans="1:34">
      <c r="A52" s="199" t="s">
        <v>365</v>
      </c>
      <c r="B52" s="199" t="s">
        <v>845</v>
      </c>
      <c r="C52" s="33">
        <v>-6452163</v>
      </c>
      <c r="D52" s="33">
        <v>-7688135</v>
      </c>
      <c r="E52" s="33">
        <v>6307470</v>
      </c>
      <c r="F52" s="33">
        <v>7824565</v>
      </c>
      <c r="G52" s="33">
        <v>-2367921</v>
      </c>
      <c r="H52" s="33">
        <v>-1982567</v>
      </c>
      <c r="I52" s="33">
        <v>-336688</v>
      </c>
      <c r="J52" s="33">
        <v>-1271052</v>
      </c>
      <c r="K52" s="33">
        <v>-1140106</v>
      </c>
      <c r="L52" s="33">
        <v>-1443565</v>
      </c>
      <c r="M52" s="33">
        <v>-930754</v>
      </c>
      <c r="N52" s="33">
        <v>-1661289</v>
      </c>
      <c r="O52" s="33">
        <v>-2813401</v>
      </c>
      <c r="P52" s="33">
        <v>-3607626</v>
      </c>
      <c r="Q52" s="33">
        <v>21430</v>
      </c>
      <c r="R52" s="33">
        <v>-932012</v>
      </c>
      <c r="S52" s="33">
        <v>-1727510</v>
      </c>
      <c r="T52" s="33">
        <v>-3236243</v>
      </c>
      <c r="U52" s="33">
        <v>-1248469</v>
      </c>
      <c r="V52" s="33">
        <v>-1463818</v>
      </c>
      <c r="W52" s="33">
        <v>-1520475</v>
      </c>
      <c r="X52" s="33">
        <v>-4165275</v>
      </c>
      <c r="Y52" s="33">
        <v>-1240528</v>
      </c>
      <c r="Z52" s="33">
        <v>-2943418</v>
      </c>
      <c r="AA52" s="33">
        <v>-5440606</v>
      </c>
      <c r="AB52" s="33">
        <v>-9113231</v>
      </c>
      <c r="AC52" s="33">
        <v>-3761426</v>
      </c>
      <c r="AD52" s="33">
        <v>-11122900</v>
      </c>
      <c r="AE52" s="33">
        <v>-18318208</v>
      </c>
      <c r="AF52" s="33">
        <v>-24469689</v>
      </c>
      <c r="AG52" s="33">
        <v>-4709669</v>
      </c>
      <c r="AH52" s="33">
        <v>-9049156</v>
      </c>
    </row>
    <row r="53" spans="1:34">
      <c r="A53" s="201" t="s">
        <v>366</v>
      </c>
      <c r="B53" s="201" t="s">
        <v>846</v>
      </c>
      <c r="C53" s="20">
        <v>20484456</v>
      </c>
      <c r="D53" s="20">
        <v>27974365</v>
      </c>
      <c r="E53" s="20">
        <v>3324666</v>
      </c>
      <c r="F53" s="20">
        <v>6405692</v>
      </c>
      <c r="G53" s="20">
        <v>16130662</v>
      </c>
      <c r="H53" s="20">
        <v>23819346</v>
      </c>
      <c r="I53" s="20">
        <v>9645146</v>
      </c>
      <c r="J53" s="20">
        <v>15286936</v>
      </c>
      <c r="K53" s="20">
        <v>15115547</v>
      </c>
      <c r="L53" s="20">
        <v>15786968</v>
      </c>
      <c r="M53" s="20">
        <v>7221084</v>
      </c>
      <c r="N53" s="20">
        <v>4735914</v>
      </c>
      <c r="O53" s="20">
        <v>12756174</v>
      </c>
      <c r="P53" s="20">
        <v>30307755</v>
      </c>
      <c r="Q53" s="20">
        <v>6391638</v>
      </c>
      <c r="R53" s="20">
        <v>12686474</v>
      </c>
      <c r="S53" s="20">
        <v>21534984</v>
      </c>
      <c r="T53" s="20">
        <v>23183570</v>
      </c>
      <c r="U53" s="20">
        <v>-3849873</v>
      </c>
      <c r="V53" s="20">
        <v>-4630764</v>
      </c>
      <c r="W53" s="20">
        <v>15546903</v>
      </c>
      <c r="X53" s="20">
        <v>23825755</v>
      </c>
      <c r="Y53" s="20">
        <v>18959049</v>
      </c>
      <c r="Z53" s="20">
        <v>26105090</v>
      </c>
      <c r="AA53" s="20">
        <v>37831245</v>
      </c>
      <c r="AB53" s="20">
        <v>37873350</v>
      </c>
      <c r="AC53" s="20">
        <v>11508250</v>
      </c>
      <c r="AD53" s="20">
        <v>18704489</v>
      </c>
      <c r="AE53" s="20">
        <v>23272194</v>
      </c>
      <c r="AF53" s="20">
        <v>30711079</v>
      </c>
      <c r="AG53" s="20">
        <v>9572793</v>
      </c>
      <c r="AH53" s="20">
        <v>12689103</v>
      </c>
    </row>
    <row r="54" spans="1:34">
      <c r="A54" s="201" t="s">
        <v>367</v>
      </c>
      <c r="B54" s="201" t="s">
        <v>847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</row>
    <row r="55" spans="1:34">
      <c r="A55" s="199" t="s">
        <v>368</v>
      </c>
      <c r="B55" s="199" t="s">
        <v>848</v>
      </c>
      <c r="C55" s="33">
        <v>3592468</v>
      </c>
      <c r="D55" s="33">
        <v>315675</v>
      </c>
      <c r="E55" s="33">
        <v>-996194</v>
      </c>
      <c r="F55" s="33">
        <v>-1441479</v>
      </c>
      <c r="G55" s="33">
        <v>877857</v>
      </c>
      <c r="H55" s="33">
        <v>1908034</v>
      </c>
      <c r="I55" s="33">
        <v>2066234</v>
      </c>
      <c r="J55" s="33">
        <v>2186083</v>
      </c>
      <c r="K55" s="33">
        <v>1903667</v>
      </c>
      <c r="L55" s="33">
        <v>2528736</v>
      </c>
      <c r="M55" s="33">
        <v>814775</v>
      </c>
      <c r="N55" s="33">
        <v>-94889</v>
      </c>
      <c r="O55" s="33">
        <v>1335920</v>
      </c>
      <c r="P55" s="33">
        <v>148828</v>
      </c>
      <c r="Q55" s="33">
        <v>1194636</v>
      </c>
      <c r="R55" s="33">
        <v>1258677</v>
      </c>
      <c r="S55" s="33">
        <v>3034566</v>
      </c>
      <c r="T55" s="33">
        <v>3037426</v>
      </c>
      <c r="U55" s="33">
        <v>-2893284</v>
      </c>
      <c r="V55" s="33">
        <v>-2638916</v>
      </c>
      <c r="W55" s="33">
        <v>-927970</v>
      </c>
      <c r="X55" s="33">
        <v>296772</v>
      </c>
      <c r="Y55" s="33">
        <v>3637055</v>
      </c>
      <c r="Z55" s="33">
        <v>2496768</v>
      </c>
      <c r="AA55" s="33">
        <v>-291156</v>
      </c>
      <c r="AB55" s="33">
        <v>-7622423</v>
      </c>
      <c r="AC55" s="33">
        <v>-1806643</v>
      </c>
      <c r="AD55" s="33">
        <v>-5715801</v>
      </c>
      <c r="AE55" s="33">
        <v>-9718836</v>
      </c>
      <c r="AF55" s="33">
        <v>-11886275</v>
      </c>
      <c r="AG55" s="33">
        <v>-494188</v>
      </c>
      <c r="AH55" s="33">
        <v>-2357498</v>
      </c>
    </row>
    <row r="56" spans="1:34">
      <c r="A56" s="199" t="s">
        <v>369</v>
      </c>
      <c r="B56" s="199" t="s">
        <v>849</v>
      </c>
      <c r="C56" s="29">
        <v>16891988</v>
      </c>
      <c r="D56" s="29">
        <v>27658690</v>
      </c>
      <c r="E56" s="29">
        <v>4320860</v>
      </c>
      <c r="F56" s="29">
        <v>7847171</v>
      </c>
      <c r="G56" s="29">
        <v>15252805</v>
      </c>
      <c r="H56" s="29">
        <v>21911312</v>
      </c>
      <c r="I56" s="29">
        <v>7578912</v>
      </c>
      <c r="J56" s="29">
        <v>13100853</v>
      </c>
      <c r="K56" s="29">
        <v>13211880</v>
      </c>
      <c r="L56" s="29">
        <v>13258232</v>
      </c>
      <c r="M56" s="29">
        <v>6406309</v>
      </c>
      <c r="N56" s="29">
        <v>4830803</v>
      </c>
      <c r="O56" s="29">
        <v>11420254</v>
      </c>
      <c r="P56" s="29">
        <v>30158927</v>
      </c>
      <c r="Q56" s="29">
        <v>5197002</v>
      </c>
      <c r="R56" s="29">
        <v>11427797</v>
      </c>
      <c r="S56" s="29">
        <v>18500418</v>
      </c>
      <c r="T56" s="29">
        <v>20146144</v>
      </c>
      <c r="U56" s="29">
        <v>-956589</v>
      </c>
      <c r="V56" s="29">
        <v>-1991848</v>
      </c>
      <c r="W56" s="29">
        <v>16474873</v>
      </c>
      <c r="X56" s="29">
        <v>23528983</v>
      </c>
      <c r="Y56" s="200">
        <v>15321994</v>
      </c>
      <c r="Z56" s="200">
        <v>23608322</v>
      </c>
      <c r="AA56" s="200">
        <v>38122401</v>
      </c>
      <c r="AB56" s="200">
        <v>45495773</v>
      </c>
      <c r="AC56" s="200">
        <v>13314893</v>
      </c>
      <c r="AD56" s="200">
        <v>24420290</v>
      </c>
      <c r="AE56" s="200">
        <v>32991030</v>
      </c>
      <c r="AF56" s="200">
        <v>42597354</v>
      </c>
      <c r="AG56" s="200">
        <v>10066981</v>
      </c>
      <c r="AH56" s="200">
        <v>15046601</v>
      </c>
    </row>
    <row r="57" spans="1:34">
      <c r="AF57" s="121"/>
    </row>
  </sheetData>
  <pageMargins left="0.31496062992125984" right="0.31496062992125984" top="1.64" bottom="0.74803149606299213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A1:AI70"/>
  <sheetViews>
    <sheetView showGridLines="0" zoomScaleNormal="100" workbookViewId="0">
      <pane xSplit="3" ySplit="1" topLeftCell="AL48" activePane="bottomRight" state="frozen"/>
      <selection activeCell="AE13" sqref="AE13"/>
      <selection pane="topRight" activeCell="AE13" sqref="AE13"/>
      <selection pane="bottomLeft" activeCell="AE13" sqref="AE13"/>
      <selection pane="bottomRight" activeCell="AL57" sqref="AL57"/>
    </sheetView>
  </sheetViews>
  <sheetFormatPr baseColWidth="10" defaultColWidth="9.08984375" defaultRowHeight="14.5" outlineLevelCol="1"/>
  <cols>
    <col min="1" max="1" width="8.81640625" style="175" customWidth="1"/>
    <col min="2" max="2" width="59.453125" style="175" customWidth="1"/>
    <col min="3" max="3" width="62.81640625" style="175" customWidth="1" outlineLevel="1"/>
    <col min="4" max="35" width="14.81640625" style="195" customWidth="1"/>
    <col min="36" max="253" width="9.08984375" style="31"/>
    <col min="254" max="254" width="8.81640625" style="31" customWidth="1"/>
    <col min="255" max="255" width="60.81640625" style="31" customWidth="1"/>
    <col min="256" max="256" width="7.54296875" style="31" customWidth="1"/>
    <col min="257" max="257" width="11.08984375" style="31" customWidth="1"/>
    <col min="258" max="258" width="2" style="31" customWidth="1"/>
    <col min="259" max="259" width="11.54296875" style="31" customWidth="1"/>
    <col min="260" max="260" width="2.453125" style="31" customWidth="1"/>
    <col min="261" max="261" width="1.81640625" style="31" customWidth="1"/>
    <col min="262" max="509" width="9.08984375" style="31"/>
    <col min="510" max="510" width="8.81640625" style="31" customWidth="1"/>
    <col min="511" max="511" width="60.81640625" style="31" customWidth="1"/>
    <col min="512" max="512" width="7.54296875" style="31" customWidth="1"/>
    <col min="513" max="513" width="11.08984375" style="31" customWidth="1"/>
    <col min="514" max="514" width="2" style="31" customWidth="1"/>
    <col min="515" max="515" width="11.54296875" style="31" customWidth="1"/>
    <col min="516" max="516" width="2.453125" style="31" customWidth="1"/>
    <col min="517" max="517" width="1.81640625" style="31" customWidth="1"/>
    <col min="518" max="765" width="9.08984375" style="31"/>
    <col min="766" max="766" width="8.81640625" style="31" customWidth="1"/>
    <col min="767" max="767" width="60.81640625" style="31" customWidth="1"/>
    <col min="768" max="768" width="7.54296875" style="31" customWidth="1"/>
    <col min="769" max="769" width="11.08984375" style="31" customWidth="1"/>
    <col min="770" max="770" width="2" style="31" customWidth="1"/>
    <col min="771" max="771" width="11.54296875" style="31" customWidth="1"/>
    <col min="772" max="772" width="2.453125" style="31" customWidth="1"/>
    <col min="773" max="773" width="1.81640625" style="31" customWidth="1"/>
    <col min="774" max="1021" width="9.08984375" style="31"/>
    <col min="1022" max="1022" width="8.81640625" style="31" customWidth="1"/>
    <col min="1023" max="1023" width="60.81640625" style="31" customWidth="1"/>
    <col min="1024" max="1024" width="7.54296875" style="31" customWidth="1"/>
    <col min="1025" max="1025" width="11.08984375" style="31" customWidth="1"/>
    <col min="1026" max="1026" width="2" style="31" customWidth="1"/>
    <col min="1027" max="1027" width="11.54296875" style="31" customWidth="1"/>
    <col min="1028" max="1028" width="2.453125" style="31" customWidth="1"/>
    <col min="1029" max="1029" width="1.81640625" style="31" customWidth="1"/>
    <col min="1030" max="1277" width="9.08984375" style="31"/>
    <col min="1278" max="1278" width="8.81640625" style="31" customWidth="1"/>
    <col min="1279" max="1279" width="60.81640625" style="31" customWidth="1"/>
    <col min="1280" max="1280" width="7.54296875" style="31" customWidth="1"/>
    <col min="1281" max="1281" width="11.08984375" style="31" customWidth="1"/>
    <col min="1282" max="1282" width="2" style="31" customWidth="1"/>
    <col min="1283" max="1283" width="11.54296875" style="31" customWidth="1"/>
    <col min="1284" max="1284" width="2.453125" style="31" customWidth="1"/>
    <col min="1285" max="1285" width="1.81640625" style="31" customWidth="1"/>
    <col min="1286" max="1533" width="9.08984375" style="31"/>
    <col min="1534" max="1534" width="8.81640625" style="31" customWidth="1"/>
    <col min="1535" max="1535" width="60.81640625" style="31" customWidth="1"/>
    <col min="1536" max="1536" width="7.54296875" style="31" customWidth="1"/>
    <col min="1537" max="1537" width="11.08984375" style="31" customWidth="1"/>
    <col min="1538" max="1538" width="2" style="31" customWidth="1"/>
    <col min="1539" max="1539" width="11.54296875" style="31" customWidth="1"/>
    <col min="1540" max="1540" width="2.453125" style="31" customWidth="1"/>
    <col min="1541" max="1541" width="1.81640625" style="31" customWidth="1"/>
    <col min="1542" max="1789" width="9.08984375" style="31"/>
    <col min="1790" max="1790" width="8.81640625" style="31" customWidth="1"/>
    <col min="1791" max="1791" width="60.81640625" style="31" customWidth="1"/>
    <col min="1792" max="1792" width="7.54296875" style="31" customWidth="1"/>
    <col min="1793" max="1793" width="11.08984375" style="31" customWidth="1"/>
    <col min="1794" max="1794" width="2" style="31" customWidth="1"/>
    <col min="1795" max="1795" width="11.54296875" style="31" customWidth="1"/>
    <col min="1796" max="1796" width="2.453125" style="31" customWidth="1"/>
    <col min="1797" max="1797" width="1.81640625" style="31" customWidth="1"/>
    <col min="1798" max="2045" width="9.08984375" style="31"/>
    <col min="2046" max="2046" width="8.81640625" style="31" customWidth="1"/>
    <col min="2047" max="2047" width="60.81640625" style="31" customWidth="1"/>
    <col min="2048" max="2048" width="7.54296875" style="31" customWidth="1"/>
    <col min="2049" max="2049" width="11.08984375" style="31" customWidth="1"/>
    <col min="2050" max="2050" width="2" style="31" customWidth="1"/>
    <col min="2051" max="2051" width="11.54296875" style="31" customWidth="1"/>
    <col min="2052" max="2052" width="2.453125" style="31" customWidth="1"/>
    <col min="2053" max="2053" width="1.81640625" style="31" customWidth="1"/>
    <col min="2054" max="2301" width="9.08984375" style="31"/>
    <col min="2302" max="2302" width="8.81640625" style="31" customWidth="1"/>
    <col min="2303" max="2303" width="60.81640625" style="31" customWidth="1"/>
    <col min="2304" max="2304" width="7.54296875" style="31" customWidth="1"/>
    <col min="2305" max="2305" width="11.08984375" style="31" customWidth="1"/>
    <col min="2306" max="2306" width="2" style="31" customWidth="1"/>
    <col min="2307" max="2307" width="11.54296875" style="31" customWidth="1"/>
    <col min="2308" max="2308" width="2.453125" style="31" customWidth="1"/>
    <col min="2309" max="2309" width="1.81640625" style="31" customWidth="1"/>
    <col min="2310" max="2557" width="9.08984375" style="31"/>
    <col min="2558" max="2558" width="8.81640625" style="31" customWidth="1"/>
    <col min="2559" max="2559" width="60.81640625" style="31" customWidth="1"/>
    <col min="2560" max="2560" width="7.54296875" style="31" customWidth="1"/>
    <col min="2561" max="2561" width="11.08984375" style="31" customWidth="1"/>
    <col min="2562" max="2562" width="2" style="31" customWidth="1"/>
    <col min="2563" max="2563" width="11.54296875" style="31" customWidth="1"/>
    <col min="2564" max="2564" width="2.453125" style="31" customWidth="1"/>
    <col min="2565" max="2565" width="1.81640625" style="31" customWidth="1"/>
    <col min="2566" max="2813" width="9.08984375" style="31"/>
    <col min="2814" max="2814" width="8.81640625" style="31" customWidth="1"/>
    <col min="2815" max="2815" width="60.81640625" style="31" customWidth="1"/>
    <col min="2816" max="2816" width="7.54296875" style="31" customWidth="1"/>
    <col min="2817" max="2817" width="11.08984375" style="31" customWidth="1"/>
    <col min="2818" max="2818" width="2" style="31" customWidth="1"/>
    <col min="2819" max="2819" width="11.54296875" style="31" customWidth="1"/>
    <col min="2820" max="2820" width="2.453125" style="31" customWidth="1"/>
    <col min="2821" max="2821" width="1.81640625" style="31" customWidth="1"/>
    <col min="2822" max="3069" width="9.08984375" style="31"/>
    <col min="3070" max="3070" width="8.81640625" style="31" customWidth="1"/>
    <col min="3071" max="3071" width="60.81640625" style="31" customWidth="1"/>
    <col min="3072" max="3072" width="7.54296875" style="31" customWidth="1"/>
    <col min="3073" max="3073" width="11.08984375" style="31" customWidth="1"/>
    <col min="3074" max="3074" width="2" style="31" customWidth="1"/>
    <col min="3075" max="3075" width="11.54296875" style="31" customWidth="1"/>
    <col min="3076" max="3076" width="2.453125" style="31" customWidth="1"/>
    <col min="3077" max="3077" width="1.81640625" style="31" customWidth="1"/>
    <col min="3078" max="3325" width="9.08984375" style="31"/>
    <col min="3326" max="3326" width="8.81640625" style="31" customWidth="1"/>
    <col min="3327" max="3327" width="60.81640625" style="31" customWidth="1"/>
    <col min="3328" max="3328" width="7.54296875" style="31" customWidth="1"/>
    <col min="3329" max="3329" width="11.08984375" style="31" customWidth="1"/>
    <col min="3330" max="3330" width="2" style="31" customWidth="1"/>
    <col min="3331" max="3331" width="11.54296875" style="31" customWidth="1"/>
    <col min="3332" max="3332" width="2.453125" style="31" customWidth="1"/>
    <col min="3333" max="3333" width="1.81640625" style="31" customWidth="1"/>
    <col min="3334" max="3581" width="9.08984375" style="31"/>
    <col min="3582" max="3582" width="8.81640625" style="31" customWidth="1"/>
    <col min="3583" max="3583" width="60.81640625" style="31" customWidth="1"/>
    <col min="3584" max="3584" width="7.54296875" style="31" customWidth="1"/>
    <col min="3585" max="3585" width="11.08984375" style="31" customWidth="1"/>
    <col min="3586" max="3586" width="2" style="31" customWidth="1"/>
    <col min="3587" max="3587" width="11.54296875" style="31" customWidth="1"/>
    <col min="3588" max="3588" width="2.453125" style="31" customWidth="1"/>
    <col min="3589" max="3589" width="1.81640625" style="31" customWidth="1"/>
    <col min="3590" max="3837" width="9.08984375" style="31"/>
    <col min="3838" max="3838" width="8.81640625" style="31" customWidth="1"/>
    <col min="3839" max="3839" width="60.81640625" style="31" customWidth="1"/>
    <col min="3840" max="3840" width="7.54296875" style="31" customWidth="1"/>
    <col min="3841" max="3841" width="11.08984375" style="31" customWidth="1"/>
    <col min="3842" max="3842" width="2" style="31" customWidth="1"/>
    <col min="3843" max="3843" width="11.54296875" style="31" customWidth="1"/>
    <col min="3844" max="3844" width="2.453125" style="31" customWidth="1"/>
    <col min="3845" max="3845" width="1.81640625" style="31" customWidth="1"/>
    <col min="3846" max="4093" width="9.08984375" style="31"/>
    <col min="4094" max="4094" width="8.81640625" style="31" customWidth="1"/>
    <col min="4095" max="4095" width="60.81640625" style="31" customWidth="1"/>
    <col min="4096" max="4096" width="7.54296875" style="31" customWidth="1"/>
    <col min="4097" max="4097" width="11.08984375" style="31" customWidth="1"/>
    <col min="4098" max="4098" width="2" style="31" customWidth="1"/>
    <col min="4099" max="4099" width="11.54296875" style="31" customWidth="1"/>
    <col min="4100" max="4100" width="2.453125" style="31" customWidth="1"/>
    <col min="4101" max="4101" width="1.81640625" style="31" customWidth="1"/>
    <col min="4102" max="4349" width="9.08984375" style="31"/>
    <col min="4350" max="4350" width="8.81640625" style="31" customWidth="1"/>
    <col min="4351" max="4351" width="60.81640625" style="31" customWidth="1"/>
    <col min="4352" max="4352" width="7.54296875" style="31" customWidth="1"/>
    <col min="4353" max="4353" width="11.08984375" style="31" customWidth="1"/>
    <col min="4354" max="4354" width="2" style="31" customWidth="1"/>
    <col min="4355" max="4355" width="11.54296875" style="31" customWidth="1"/>
    <col min="4356" max="4356" width="2.453125" style="31" customWidth="1"/>
    <col min="4357" max="4357" width="1.81640625" style="31" customWidth="1"/>
    <col min="4358" max="4605" width="9.08984375" style="31"/>
    <col min="4606" max="4606" width="8.81640625" style="31" customWidth="1"/>
    <col min="4607" max="4607" width="60.81640625" style="31" customWidth="1"/>
    <col min="4608" max="4608" width="7.54296875" style="31" customWidth="1"/>
    <col min="4609" max="4609" width="11.08984375" style="31" customWidth="1"/>
    <col min="4610" max="4610" width="2" style="31" customWidth="1"/>
    <col min="4611" max="4611" width="11.54296875" style="31" customWidth="1"/>
    <col min="4612" max="4612" width="2.453125" style="31" customWidth="1"/>
    <col min="4613" max="4613" width="1.81640625" style="31" customWidth="1"/>
    <col min="4614" max="4861" width="9.08984375" style="31"/>
    <col min="4862" max="4862" width="8.81640625" style="31" customWidth="1"/>
    <col min="4863" max="4863" width="60.81640625" style="31" customWidth="1"/>
    <col min="4864" max="4864" width="7.54296875" style="31" customWidth="1"/>
    <col min="4865" max="4865" width="11.08984375" style="31" customWidth="1"/>
    <col min="4866" max="4866" width="2" style="31" customWidth="1"/>
    <col min="4867" max="4867" width="11.54296875" style="31" customWidth="1"/>
    <col min="4868" max="4868" width="2.453125" style="31" customWidth="1"/>
    <col min="4869" max="4869" width="1.81640625" style="31" customWidth="1"/>
    <col min="4870" max="5117" width="9.08984375" style="31"/>
    <col min="5118" max="5118" width="8.81640625" style="31" customWidth="1"/>
    <col min="5119" max="5119" width="60.81640625" style="31" customWidth="1"/>
    <col min="5120" max="5120" width="7.54296875" style="31" customWidth="1"/>
    <col min="5121" max="5121" width="11.08984375" style="31" customWidth="1"/>
    <col min="5122" max="5122" width="2" style="31" customWidth="1"/>
    <col min="5123" max="5123" width="11.54296875" style="31" customWidth="1"/>
    <col min="5124" max="5124" width="2.453125" style="31" customWidth="1"/>
    <col min="5125" max="5125" width="1.81640625" style="31" customWidth="1"/>
    <col min="5126" max="5373" width="9.08984375" style="31"/>
    <col min="5374" max="5374" width="8.81640625" style="31" customWidth="1"/>
    <col min="5375" max="5375" width="60.81640625" style="31" customWidth="1"/>
    <col min="5376" max="5376" width="7.54296875" style="31" customWidth="1"/>
    <col min="5377" max="5377" width="11.08984375" style="31" customWidth="1"/>
    <col min="5378" max="5378" width="2" style="31" customWidth="1"/>
    <col min="5379" max="5379" width="11.54296875" style="31" customWidth="1"/>
    <col min="5380" max="5380" width="2.453125" style="31" customWidth="1"/>
    <col min="5381" max="5381" width="1.81640625" style="31" customWidth="1"/>
    <col min="5382" max="5629" width="9.08984375" style="31"/>
    <col min="5630" max="5630" width="8.81640625" style="31" customWidth="1"/>
    <col min="5631" max="5631" width="60.81640625" style="31" customWidth="1"/>
    <col min="5632" max="5632" width="7.54296875" style="31" customWidth="1"/>
    <col min="5633" max="5633" width="11.08984375" style="31" customWidth="1"/>
    <col min="5634" max="5634" width="2" style="31" customWidth="1"/>
    <col min="5635" max="5635" width="11.54296875" style="31" customWidth="1"/>
    <col min="5636" max="5636" width="2.453125" style="31" customWidth="1"/>
    <col min="5637" max="5637" width="1.81640625" style="31" customWidth="1"/>
    <col min="5638" max="5885" width="9.08984375" style="31"/>
    <col min="5886" max="5886" width="8.81640625" style="31" customWidth="1"/>
    <col min="5887" max="5887" width="60.81640625" style="31" customWidth="1"/>
    <col min="5888" max="5888" width="7.54296875" style="31" customWidth="1"/>
    <col min="5889" max="5889" width="11.08984375" style="31" customWidth="1"/>
    <col min="5890" max="5890" width="2" style="31" customWidth="1"/>
    <col min="5891" max="5891" width="11.54296875" style="31" customWidth="1"/>
    <col min="5892" max="5892" width="2.453125" style="31" customWidth="1"/>
    <col min="5893" max="5893" width="1.81640625" style="31" customWidth="1"/>
    <col min="5894" max="6141" width="9.08984375" style="31"/>
    <col min="6142" max="6142" width="8.81640625" style="31" customWidth="1"/>
    <col min="6143" max="6143" width="60.81640625" style="31" customWidth="1"/>
    <col min="6144" max="6144" width="7.54296875" style="31" customWidth="1"/>
    <col min="6145" max="6145" width="11.08984375" style="31" customWidth="1"/>
    <col min="6146" max="6146" width="2" style="31" customWidth="1"/>
    <col min="6147" max="6147" width="11.54296875" style="31" customWidth="1"/>
    <col min="6148" max="6148" width="2.453125" style="31" customWidth="1"/>
    <col min="6149" max="6149" width="1.81640625" style="31" customWidth="1"/>
    <col min="6150" max="6397" width="9.08984375" style="31"/>
    <col min="6398" max="6398" width="8.81640625" style="31" customWidth="1"/>
    <col min="6399" max="6399" width="60.81640625" style="31" customWidth="1"/>
    <col min="6400" max="6400" width="7.54296875" style="31" customWidth="1"/>
    <col min="6401" max="6401" width="11.08984375" style="31" customWidth="1"/>
    <col min="6402" max="6402" width="2" style="31" customWidth="1"/>
    <col min="6403" max="6403" width="11.54296875" style="31" customWidth="1"/>
    <col min="6404" max="6404" width="2.453125" style="31" customWidth="1"/>
    <col min="6405" max="6405" width="1.81640625" style="31" customWidth="1"/>
    <col min="6406" max="6653" width="9.08984375" style="31"/>
    <col min="6654" max="6654" width="8.81640625" style="31" customWidth="1"/>
    <col min="6655" max="6655" width="60.81640625" style="31" customWidth="1"/>
    <col min="6656" max="6656" width="7.54296875" style="31" customWidth="1"/>
    <col min="6657" max="6657" width="11.08984375" style="31" customWidth="1"/>
    <col min="6658" max="6658" width="2" style="31" customWidth="1"/>
    <col min="6659" max="6659" width="11.54296875" style="31" customWidth="1"/>
    <col min="6660" max="6660" width="2.453125" style="31" customWidth="1"/>
    <col min="6661" max="6661" width="1.81640625" style="31" customWidth="1"/>
    <col min="6662" max="6909" width="9.08984375" style="31"/>
    <col min="6910" max="6910" width="8.81640625" style="31" customWidth="1"/>
    <col min="6911" max="6911" width="60.81640625" style="31" customWidth="1"/>
    <col min="6912" max="6912" width="7.54296875" style="31" customWidth="1"/>
    <col min="6913" max="6913" width="11.08984375" style="31" customWidth="1"/>
    <col min="6914" max="6914" width="2" style="31" customWidth="1"/>
    <col min="6915" max="6915" width="11.54296875" style="31" customWidth="1"/>
    <col min="6916" max="6916" width="2.453125" style="31" customWidth="1"/>
    <col min="6917" max="6917" width="1.81640625" style="31" customWidth="1"/>
    <col min="6918" max="7165" width="9.08984375" style="31"/>
    <col min="7166" max="7166" width="8.81640625" style="31" customWidth="1"/>
    <col min="7167" max="7167" width="60.81640625" style="31" customWidth="1"/>
    <col min="7168" max="7168" width="7.54296875" style="31" customWidth="1"/>
    <col min="7169" max="7169" width="11.08984375" style="31" customWidth="1"/>
    <col min="7170" max="7170" width="2" style="31" customWidth="1"/>
    <col min="7171" max="7171" width="11.54296875" style="31" customWidth="1"/>
    <col min="7172" max="7172" width="2.453125" style="31" customWidth="1"/>
    <col min="7173" max="7173" width="1.81640625" style="31" customWidth="1"/>
    <col min="7174" max="7421" width="9.08984375" style="31"/>
    <col min="7422" max="7422" width="8.81640625" style="31" customWidth="1"/>
    <col min="7423" max="7423" width="60.81640625" style="31" customWidth="1"/>
    <col min="7424" max="7424" width="7.54296875" style="31" customWidth="1"/>
    <col min="7425" max="7425" width="11.08984375" style="31" customWidth="1"/>
    <col min="7426" max="7426" width="2" style="31" customWidth="1"/>
    <col min="7427" max="7427" width="11.54296875" style="31" customWidth="1"/>
    <col min="7428" max="7428" width="2.453125" style="31" customWidth="1"/>
    <col min="7429" max="7429" width="1.81640625" style="31" customWidth="1"/>
    <col min="7430" max="7677" width="9.08984375" style="31"/>
    <col min="7678" max="7678" width="8.81640625" style="31" customWidth="1"/>
    <col min="7679" max="7679" width="60.81640625" style="31" customWidth="1"/>
    <col min="7680" max="7680" width="7.54296875" style="31" customWidth="1"/>
    <col min="7681" max="7681" width="11.08984375" style="31" customWidth="1"/>
    <col min="7682" max="7682" width="2" style="31" customWidth="1"/>
    <col min="7683" max="7683" width="11.54296875" style="31" customWidth="1"/>
    <col min="7684" max="7684" width="2.453125" style="31" customWidth="1"/>
    <col min="7685" max="7685" width="1.81640625" style="31" customWidth="1"/>
    <col min="7686" max="7933" width="9.08984375" style="31"/>
    <col min="7934" max="7934" width="8.81640625" style="31" customWidth="1"/>
    <col min="7935" max="7935" width="60.81640625" style="31" customWidth="1"/>
    <col min="7936" max="7936" width="7.54296875" style="31" customWidth="1"/>
    <col min="7937" max="7937" width="11.08984375" style="31" customWidth="1"/>
    <col min="7938" max="7938" width="2" style="31" customWidth="1"/>
    <col min="7939" max="7939" width="11.54296875" style="31" customWidth="1"/>
    <col min="7940" max="7940" width="2.453125" style="31" customWidth="1"/>
    <col min="7941" max="7941" width="1.81640625" style="31" customWidth="1"/>
    <col min="7942" max="8189" width="9.08984375" style="31"/>
    <col min="8190" max="8190" width="8.81640625" style="31" customWidth="1"/>
    <col min="8191" max="8191" width="60.81640625" style="31" customWidth="1"/>
    <col min="8192" max="8192" width="7.54296875" style="31" customWidth="1"/>
    <col min="8193" max="8193" width="11.08984375" style="31" customWidth="1"/>
    <col min="8194" max="8194" width="2" style="31" customWidth="1"/>
    <col min="8195" max="8195" width="11.54296875" style="31" customWidth="1"/>
    <col min="8196" max="8196" width="2.453125" style="31" customWidth="1"/>
    <col min="8197" max="8197" width="1.81640625" style="31" customWidth="1"/>
    <col min="8198" max="8445" width="9.08984375" style="31"/>
    <col min="8446" max="8446" width="8.81640625" style="31" customWidth="1"/>
    <col min="8447" max="8447" width="60.81640625" style="31" customWidth="1"/>
    <col min="8448" max="8448" width="7.54296875" style="31" customWidth="1"/>
    <col min="8449" max="8449" width="11.08984375" style="31" customWidth="1"/>
    <col min="8450" max="8450" width="2" style="31" customWidth="1"/>
    <col min="8451" max="8451" width="11.54296875" style="31" customWidth="1"/>
    <col min="8452" max="8452" width="2.453125" style="31" customWidth="1"/>
    <col min="8453" max="8453" width="1.81640625" style="31" customWidth="1"/>
    <col min="8454" max="8701" width="9.08984375" style="31"/>
    <col min="8702" max="8702" width="8.81640625" style="31" customWidth="1"/>
    <col min="8703" max="8703" width="60.81640625" style="31" customWidth="1"/>
    <col min="8704" max="8704" width="7.54296875" style="31" customWidth="1"/>
    <col min="8705" max="8705" width="11.08984375" style="31" customWidth="1"/>
    <col min="8706" max="8706" width="2" style="31" customWidth="1"/>
    <col min="8707" max="8707" width="11.54296875" style="31" customWidth="1"/>
    <col min="8708" max="8708" width="2.453125" style="31" customWidth="1"/>
    <col min="8709" max="8709" width="1.81640625" style="31" customWidth="1"/>
    <col min="8710" max="8957" width="9.08984375" style="31"/>
    <col min="8958" max="8958" width="8.81640625" style="31" customWidth="1"/>
    <col min="8959" max="8959" width="60.81640625" style="31" customWidth="1"/>
    <col min="8960" max="8960" width="7.54296875" style="31" customWidth="1"/>
    <col min="8961" max="8961" width="11.08984375" style="31" customWidth="1"/>
    <col min="8962" max="8962" width="2" style="31" customWidth="1"/>
    <col min="8963" max="8963" width="11.54296875" style="31" customWidth="1"/>
    <col min="8964" max="8964" width="2.453125" style="31" customWidth="1"/>
    <col min="8965" max="8965" width="1.81640625" style="31" customWidth="1"/>
    <col min="8966" max="9213" width="9.08984375" style="31"/>
    <col min="9214" max="9214" width="8.81640625" style="31" customWidth="1"/>
    <col min="9215" max="9215" width="60.81640625" style="31" customWidth="1"/>
    <col min="9216" max="9216" width="7.54296875" style="31" customWidth="1"/>
    <col min="9217" max="9217" width="11.08984375" style="31" customWidth="1"/>
    <col min="9218" max="9218" width="2" style="31" customWidth="1"/>
    <col min="9219" max="9219" width="11.54296875" style="31" customWidth="1"/>
    <col min="9220" max="9220" width="2.453125" style="31" customWidth="1"/>
    <col min="9221" max="9221" width="1.81640625" style="31" customWidth="1"/>
    <col min="9222" max="9469" width="9.08984375" style="31"/>
    <col min="9470" max="9470" width="8.81640625" style="31" customWidth="1"/>
    <col min="9471" max="9471" width="60.81640625" style="31" customWidth="1"/>
    <col min="9472" max="9472" width="7.54296875" style="31" customWidth="1"/>
    <col min="9473" max="9473" width="11.08984375" style="31" customWidth="1"/>
    <col min="9474" max="9474" width="2" style="31" customWidth="1"/>
    <col min="9475" max="9475" width="11.54296875" style="31" customWidth="1"/>
    <col min="9476" max="9476" width="2.453125" style="31" customWidth="1"/>
    <col min="9477" max="9477" width="1.81640625" style="31" customWidth="1"/>
    <col min="9478" max="9725" width="9.08984375" style="31"/>
    <col min="9726" max="9726" width="8.81640625" style="31" customWidth="1"/>
    <col min="9727" max="9727" width="60.81640625" style="31" customWidth="1"/>
    <col min="9728" max="9728" width="7.54296875" style="31" customWidth="1"/>
    <col min="9729" max="9729" width="11.08984375" style="31" customWidth="1"/>
    <col min="9730" max="9730" width="2" style="31" customWidth="1"/>
    <col min="9731" max="9731" width="11.54296875" style="31" customWidth="1"/>
    <col min="9732" max="9732" width="2.453125" style="31" customWidth="1"/>
    <col min="9733" max="9733" width="1.81640625" style="31" customWidth="1"/>
    <col min="9734" max="9981" width="9.08984375" style="31"/>
    <col min="9982" max="9982" width="8.81640625" style="31" customWidth="1"/>
    <col min="9983" max="9983" width="60.81640625" style="31" customWidth="1"/>
    <col min="9984" max="9984" width="7.54296875" style="31" customWidth="1"/>
    <col min="9985" max="9985" width="11.08984375" style="31" customWidth="1"/>
    <col min="9986" max="9986" width="2" style="31" customWidth="1"/>
    <col min="9987" max="9987" width="11.54296875" style="31" customWidth="1"/>
    <col min="9988" max="9988" width="2.453125" style="31" customWidth="1"/>
    <col min="9989" max="9989" width="1.81640625" style="31" customWidth="1"/>
    <col min="9990" max="10237" width="9.08984375" style="31"/>
    <col min="10238" max="10238" width="8.81640625" style="31" customWidth="1"/>
    <col min="10239" max="10239" width="60.81640625" style="31" customWidth="1"/>
    <col min="10240" max="10240" width="7.54296875" style="31" customWidth="1"/>
    <col min="10241" max="10241" width="11.08984375" style="31" customWidth="1"/>
    <col min="10242" max="10242" width="2" style="31" customWidth="1"/>
    <col min="10243" max="10243" width="11.54296875" style="31" customWidth="1"/>
    <col min="10244" max="10244" width="2.453125" style="31" customWidth="1"/>
    <col min="10245" max="10245" width="1.81640625" style="31" customWidth="1"/>
    <col min="10246" max="10493" width="9.08984375" style="31"/>
    <col min="10494" max="10494" width="8.81640625" style="31" customWidth="1"/>
    <col min="10495" max="10495" width="60.81640625" style="31" customWidth="1"/>
    <col min="10496" max="10496" width="7.54296875" style="31" customWidth="1"/>
    <col min="10497" max="10497" width="11.08984375" style="31" customWidth="1"/>
    <col min="10498" max="10498" width="2" style="31" customWidth="1"/>
    <col min="10499" max="10499" width="11.54296875" style="31" customWidth="1"/>
    <col min="10500" max="10500" width="2.453125" style="31" customWidth="1"/>
    <col min="10501" max="10501" width="1.81640625" style="31" customWidth="1"/>
    <col min="10502" max="10749" width="9.08984375" style="31"/>
    <col min="10750" max="10750" width="8.81640625" style="31" customWidth="1"/>
    <col min="10751" max="10751" width="60.81640625" style="31" customWidth="1"/>
    <col min="10752" max="10752" width="7.54296875" style="31" customWidth="1"/>
    <col min="10753" max="10753" width="11.08984375" style="31" customWidth="1"/>
    <col min="10754" max="10754" width="2" style="31" customWidth="1"/>
    <col min="10755" max="10755" width="11.54296875" style="31" customWidth="1"/>
    <col min="10756" max="10756" width="2.453125" style="31" customWidth="1"/>
    <col min="10757" max="10757" width="1.81640625" style="31" customWidth="1"/>
    <col min="10758" max="11005" width="9.08984375" style="31"/>
    <col min="11006" max="11006" width="8.81640625" style="31" customWidth="1"/>
    <col min="11007" max="11007" width="60.81640625" style="31" customWidth="1"/>
    <col min="11008" max="11008" width="7.54296875" style="31" customWidth="1"/>
    <col min="11009" max="11009" width="11.08984375" style="31" customWidth="1"/>
    <col min="11010" max="11010" width="2" style="31" customWidth="1"/>
    <col min="11011" max="11011" width="11.54296875" style="31" customWidth="1"/>
    <col min="11012" max="11012" width="2.453125" style="31" customWidth="1"/>
    <col min="11013" max="11013" width="1.81640625" style="31" customWidth="1"/>
    <col min="11014" max="11261" width="9.08984375" style="31"/>
    <col min="11262" max="11262" width="8.81640625" style="31" customWidth="1"/>
    <col min="11263" max="11263" width="60.81640625" style="31" customWidth="1"/>
    <col min="11264" max="11264" width="7.54296875" style="31" customWidth="1"/>
    <col min="11265" max="11265" width="11.08984375" style="31" customWidth="1"/>
    <col min="11266" max="11266" width="2" style="31" customWidth="1"/>
    <col min="11267" max="11267" width="11.54296875" style="31" customWidth="1"/>
    <col min="11268" max="11268" width="2.453125" style="31" customWidth="1"/>
    <col min="11269" max="11269" width="1.81640625" style="31" customWidth="1"/>
    <col min="11270" max="11517" width="9.08984375" style="31"/>
    <col min="11518" max="11518" width="8.81640625" style="31" customWidth="1"/>
    <col min="11519" max="11519" width="60.81640625" style="31" customWidth="1"/>
    <col min="11520" max="11520" width="7.54296875" style="31" customWidth="1"/>
    <col min="11521" max="11521" width="11.08984375" style="31" customWidth="1"/>
    <col min="11522" max="11522" width="2" style="31" customWidth="1"/>
    <col min="11523" max="11523" width="11.54296875" style="31" customWidth="1"/>
    <col min="11524" max="11524" width="2.453125" style="31" customWidth="1"/>
    <col min="11525" max="11525" width="1.81640625" style="31" customWidth="1"/>
    <col min="11526" max="11773" width="9.08984375" style="31"/>
    <col min="11774" max="11774" width="8.81640625" style="31" customWidth="1"/>
    <col min="11775" max="11775" width="60.81640625" style="31" customWidth="1"/>
    <col min="11776" max="11776" width="7.54296875" style="31" customWidth="1"/>
    <col min="11777" max="11777" width="11.08984375" style="31" customWidth="1"/>
    <col min="11778" max="11778" width="2" style="31" customWidth="1"/>
    <col min="11779" max="11779" width="11.54296875" style="31" customWidth="1"/>
    <col min="11780" max="11780" width="2.453125" style="31" customWidth="1"/>
    <col min="11781" max="11781" width="1.81640625" style="31" customWidth="1"/>
    <col min="11782" max="12029" width="9.08984375" style="31"/>
    <col min="12030" max="12030" width="8.81640625" style="31" customWidth="1"/>
    <col min="12031" max="12031" width="60.81640625" style="31" customWidth="1"/>
    <col min="12032" max="12032" width="7.54296875" style="31" customWidth="1"/>
    <col min="12033" max="12033" width="11.08984375" style="31" customWidth="1"/>
    <col min="12034" max="12034" width="2" style="31" customWidth="1"/>
    <col min="12035" max="12035" width="11.54296875" style="31" customWidth="1"/>
    <col min="12036" max="12036" width="2.453125" style="31" customWidth="1"/>
    <col min="12037" max="12037" width="1.81640625" style="31" customWidth="1"/>
    <col min="12038" max="12285" width="9.08984375" style="31"/>
    <col min="12286" max="12286" width="8.81640625" style="31" customWidth="1"/>
    <col min="12287" max="12287" width="60.81640625" style="31" customWidth="1"/>
    <col min="12288" max="12288" width="7.54296875" style="31" customWidth="1"/>
    <col min="12289" max="12289" width="11.08984375" style="31" customWidth="1"/>
    <col min="12290" max="12290" width="2" style="31" customWidth="1"/>
    <col min="12291" max="12291" width="11.54296875" style="31" customWidth="1"/>
    <col min="12292" max="12292" width="2.453125" style="31" customWidth="1"/>
    <col min="12293" max="12293" width="1.81640625" style="31" customWidth="1"/>
    <col min="12294" max="12541" width="9.08984375" style="31"/>
    <col min="12542" max="12542" width="8.81640625" style="31" customWidth="1"/>
    <col min="12543" max="12543" width="60.81640625" style="31" customWidth="1"/>
    <col min="12544" max="12544" width="7.54296875" style="31" customWidth="1"/>
    <col min="12545" max="12545" width="11.08984375" style="31" customWidth="1"/>
    <col min="12546" max="12546" width="2" style="31" customWidth="1"/>
    <col min="12547" max="12547" width="11.54296875" style="31" customWidth="1"/>
    <col min="12548" max="12548" width="2.453125" style="31" customWidth="1"/>
    <col min="12549" max="12549" width="1.81640625" style="31" customWidth="1"/>
    <col min="12550" max="12797" width="9.08984375" style="31"/>
    <col min="12798" max="12798" width="8.81640625" style="31" customWidth="1"/>
    <col min="12799" max="12799" width="60.81640625" style="31" customWidth="1"/>
    <col min="12800" max="12800" width="7.54296875" style="31" customWidth="1"/>
    <col min="12801" max="12801" width="11.08984375" style="31" customWidth="1"/>
    <col min="12802" max="12802" width="2" style="31" customWidth="1"/>
    <col min="12803" max="12803" width="11.54296875" style="31" customWidth="1"/>
    <col min="12804" max="12804" width="2.453125" style="31" customWidth="1"/>
    <col min="12805" max="12805" width="1.81640625" style="31" customWidth="1"/>
    <col min="12806" max="13053" width="9.08984375" style="31"/>
    <col min="13054" max="13054" width="8.81640625" style="31" customWidth="1"/>
    <col min="13055" max="13055" width="60.81640625" style="31" customWidth="1"/>
    <col min="13056" max="13056" width="7.54296875" style="31" customWidth="1"/>
    <col min="13057" max="13057" width="11.08984375" style="31" customWidth="1"/>
    <col min="13058" max="13058" width="2" style="31" customWidth="1"/>
    <col min="13059" max="13059" width="11.54296875" style="31" customWidth="1"/>
    <col min="13060" max="13060" width="2.453125" style="31" customWidth="1"/>
    <col min="13061" max="13061" width="1.81640625" style="31" customWidth="1"/>
    <col min="13062" max="13309" width="9.08984375" style="31"/>
    <col min="13310" max="13310" width="8.81640625" style="31" customWidth="1"/>
    <col min="13311" max="13311" width="60.81640625" style="31" customWidth="1"/>
    <col min="13312" max="13312" width="7.54296875" style="31" customWidth="1"/>
    <col min="13313" max="13313" width="11.08984375" style="31" customWidth="1"/>
    <col min="13314" max="13314" width="2" style="31" customWidth="1"/>
    <col min="13315" max="13315" width="11.54296875" style="31" customWidth="1"/>
    <col min="13316" max="13316" width="2.453125" style="31" customWidth="1"/>
    <col min="13317" max="13317" width="1.81640625" style="31" customWidth="1"/>
    <col min="13318" max="13565" width="9.08984375" style="31"/>
    <col min="13566" max="13566" width="8.81640625" style="31" customWidth="1"/>
    <col min="13567" max="13567" width="60.81640625" style="31" customWidth="1"/>
    <col min="13568" max="13568" width="7.54296875" style="31" customWidth="1"/>
    <col min="13569" max="13569" width="11.08984375" style="31" customWidth="1"/>
    <col min="13570" max="13570" width="2" style="31" customWidth="1"/>
    <col min="13571" max="13571" width="11.54296875" style="31" customWidth="1"/>
    <col min="13572" max="13572" width="2.453125" style="31" customWidth="1"/>
    <col min="13573" max="13573" width="1.81640625" style="31" customWidth="1"/>
    <col min="13574" max="13821" width="9.08984375" style="31"/>
    <col min="13822" max="13822" width="8.81640625" style="31" customWidth="1"/>
    <col min="13823" max="13823" width="60.81640625" style="31" customWidth="1"/>
    <col min="13824" max="13824" width="7.54296875" style="31" customWidth="1"/>
    <col min="13825" max="13825" width="11.08984375" style="31" customWidth="1"/>
    <col min="13826" max="13826" width="2" style="31" customWidth="1"/>
    <col min="13827" max="13827" width="11.54296875" style="31" customWidth="1"/>
    <col min="13828" max="13828" width="2.453125" style="31" customWidth="1"/>
    <col min="13829" max="13829" width="1.81640625" style="31" customWidth="1"/>
    <col min="13830" max="14077" width="9.08984375" style="31"/>
    <col min="14078" max="14078" width="8.81640625" style="31" customWidth="1"/>
    <col min="14079" max="14079" width="60.81640625" style="31" customWidth="1"/>
    <col min="14080" max="14080" width="7.54296875" style="31" customWidth="1"/>
    <col min="14081" max="14081" width="11.08984375" style="31" customWidth="1"/>
    <col min="14082" max="14082" width="2" style="31" customWidth="1"/>
    <col min="14083" max="14083" width="11.54296875" style="31" customWidth="1"/>
    <col min="14084" max="14084" width="2.453125" style="31" customWidth="1"/>
    <col min="14085" max="14085" width="1.81640625" style="31" customWidth="1"/>
    <col min="14086" max="14333" width="9.08984375" style="31"/>
    <col min="14334" max="14334" width="8.81640625" style="31" customWidth="1"/>
    <col min="14335" max="14335" width="60.81640625" style="31" customWidth="1"/>
    <col min="14336" max="14336" width="7.54296875" style="31" customWidth="1"/>
    <col min="14337" max="14337" width="11.08984375" style="31" customWidth="1"/>
    <col min="14338" max="14338" width="2" style="31" customWidth="1"/>
    <col min="14339" max="14339" width="11.54296875" style="31" customWidth="1"/>
    <col min="14340" max="14340" width="2.453125" style="31" customWidth="1"/>
    <col min="14341" max="14341" width="1.81640625" style="31" customWidth="1"/>
    <col min="14342" max="14589" width="9.08984375" style="31"/>
    <col min="14590" max="14590" width="8.81640625" style="31" customWidth="1"/>
    <col min="14591" max="14591" width="60.81640625" style="31" customWidth="1"/>
    <col min="14592" max="14592" width="7.54296875" style="31" customWidth="1"/>
    <col min="14593" max="14593" width="11.08984375" style="31" customWidth="1"/>
    <col min="14594" max="14594" width="2" style="31" customWidth="1"/>
    <col min="14595" max="14595" width="11.54296875" style="31" customWidth="1"/>
    <col min="14596" max="14596" width="2.453125" style="31" customWidth="1"/>
    <col min="14597" max="14597" width="1.81640625" style="31" customWidth="1"/>
    <col min="14598" max="14845" width="9.08984375" style="31"/>
    <col min="14846" max="14846" width="8.81640625" style="31" customWidth="1"/>
    <col min="14847" max="14847" width="60.81640625" style="31" customWidth="1"/>
    <col min="14848" max="14848" width="7.54296875" style="31" customWidth="1"/>
    <col min="14849" max="14849" width="11.08984375" style="31" customWidth="1"/>
    <col min="14850" max="14850" width="2" style="31" customWidth="1"/>
    <col min="14851" max="14851" width="11.54296875" style="31" customWidth="1"/>
    <col min="14852" max="14852" width="2.453125" style="31" customWidth="1"/>
    <col min="14853" max="14853" width="1.81640625" style="31" customWidth="1"/>
    <col min="14854" max="15101" width="9.08984375" style="31"/>
    <col min="15102" max="15102" width="8.81640625" style="31" customWidth="1"/>
    <col min="15103" max="15103" width="60.81640625" style="31" customWidth="1"/>
    <col min="15104" max="15104" width="7.54296875" style="31" customWidth="1"/>
    <col min="15105" max="15105" width="11.08984375" style="31" customWidth="1"/>
    <col min="15106" max="15106" width="2" style="31" customWidth="1"/>
    <col min="15107" max="15107" width="11.54296875" style="31" customWidth="1"/>
    <col min="15108" max="15108" width="2.453125" style="31" customWidth="1"/>
    <col min="15109" max="15109" width="1.81640625" style="31" customWidth="1"/>
    <col min="15110" max="15357" width="9.08984375" style="31"/>
    <col min="15358" max="15358" width="8.81640625" style="31" customWidth="1"/>
    <col min="15359" max="15359" width="60.81640625" style="31" customWidth="1"/>
    <col min="15360" max="15360" width="7.54296875" style="31" customWidth="1"/>
    <col min="15361" max="15361" width="11.08984375" style="31" customWidth="1"/>
    <col min="15362" max="15362" width="2" style="31" customWidth="1"/>
    <col min="15363" max="15363" width="11.54296875" style="31" customWidth="1"/>
    <col min="15364" max="15364" width="2.453125" style="31" customWidth="1"/>
    <col min="15365" max="15365" width="1.81640625" style="31" customWidth="1"/>
    <col min="15366" max="15613" width="9.08984375" style="31"/>
    <col min="15614" max="15614" width="8.81640625" style="31" customWidth="1"/>
    <col min="15615" max="15615" width="60.81640625" style="31" customWidth="1"/>
    <col min="15616" max="15616" width="7.54296875" style="31" customWidth="1"/>
    <col min="15617" max="15617" width="11.08984375" style="31" customWidth="1"/>
    <col min="15618" max="15618" width="2" style="31" customWidth="1"/>
    <col min="15619" max="15619" width="11.54296875" style="31" customWidth="1"/>
    <col min="15620" max="15620" width="2.453125" style="31" customWidth="1"/>
    <col min="15621" max="15621" width="1.81640625" style="31" customWidth="1"/>
    <col min="15622" max="15869" width="9.08984375" style="31"/>
    <col min="15870" max="15870" width="8.81640625" style="31" customWidth="1"/>
    <col min="15871" max="15871" width="60.81640625" style="31" customWidth="1"/>
    <col min="15872" max="15872" width="7.54296875" style="31" customWidth="1"/>
    <col min="15873" max="15873" width="11.08984375" style="31" customWidth="1"/>
    <col min="15874" max="15874" width="2" style="31" customWidth="1"/>
    <col min="15875" max="15875" width="11.54296875" style="31" customWidth="1"/>
    <col min="15876" max="15876" width="2.453125" style="31" customWidth="1"/>
    <col min="15877" max="15877" width="1.81640625" style="31" customWidth="1"/>
    <col min="15878" max="16125" width="9.08984375" style="31"/>
    <col min="16126" max="16126" width="8.81640625" style="31" customWidth="1"/>
    <col min="16127" max="16127" width="60.81640625" style="31" customWidth="1"/>
    <col min="16128" max="16128" width="7.54296875" style="31" customWidth="1"/>
    <col min="16129" max="16129" width="11.08984375" style="31" customWidth="1"/>
    <col min="16130" max="16130" width="2" style="31" customWidth="1"/>
    <col min="16131" max="16131" width="11.54296875" style="31" customWidth="1"/>
    <col min="16132" max="16132" width="2.453125" style="31" customWidth="1"/>
    <col min="16133" max="16133" width="1.81640625" style="31" customWidth="1"/>
    <col min="16134" max="16384" width="9.08984375" style="31"/>
  </cols>
  <sheetData>
    <row r="1" spans="1:35" ht="37" customHeight="1">
      <c r="A1" s="173"/>
      <c r="B1" s="173" t="s">
        <v>559</v>
      </c>
      <c r="C1" s="173" t="s">
        <v>80</v>
      </c>
      <c r="D1" s="24">
        <v>42248</v>
      </c>
      <c r="E1" s="24">
        <v>42339</v>
      </c>
      <c r="F1" s="24">
        <v>42430</v>
      </c>
      <c r="G1" s="24">
        <v>42522</v>
      </c>
      <c r="H1" s="24">
        <v>42614</v>
      </c>
      <c r="I1" s="24">
        <v>42705</v>
      </c>
      <c r="J1" s="24">
        <v>42795</v>
      </c>
      <c r="K1" s="24">
        <v>42887</v>
      </c>
      <c r="L1" s="24">
        <v>42979</v>
      </c>
      <c r="M1" s="24">
        <v>43070</v>
      </c>
      <c r="N1" s="24">
        <v>43160</v>
      </c>
      <c r="O1" s="24">
        <v>43252</v>
      </c>
      <c r="P1" s="24">
        <v>43344</v>
      </c>
      <c r="Q1" s="24">
        <v>43435</v>
      </c>
      <c r="R1" s="24">
        <v>43525</v>
      </c>
      <c r="S1" s="24">
        <v>43617</v>
      </c>
      <c r="T1" s="24">
        <v>43709</v>
      </c>
      <c r="U1" s="24">
        <v>43800</v>
      </c>
      <c r="V1" s="24">
        <v>43891</v>
      </c>
      <c r="W1" s="24">
        <v>43983</v>
      </c>
      <c r="X1" s="24">
        <v>44075</v>
      </c>
      <c r="Y1" s="24">
        <v>44166</v>
      </c>
      <c r="Z1" s="24">
        <v>44286</v>
      </c>
      <c r="AA1" s="24">
        <v>44348</v>
      </c>
      <c r="AB1" s="24">
        <v>44440</v>
      </c>
      <c r="AC1" s="24">
        <v>44531</v>
      </c>
      <c r="AD1" s="24">
        <v>44621</v>
      </c>
      <c r="AE1" s="24">
        <v>44713</v>
      </c>
      <c r="AF1" s="24">
        <v>44805</v>
      </c>
      <c r="AG1" s="24">
        <v>44896</v>
      </c>
      <c r="AH1" s="24">
        <v>44986</v>
      </c>
      <c r="AI1" s="24">
        <v>45078</v>
      </c>
    </row>
    <row r="2" spans="1:35" ht="12" customHeight="1">
      <c r="A2" s="173"/>
      <c r="B2" s="173"/>
      <c r="C2" s="173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3"/>
      <c r="Z2" s="182"/>
      <c r="AA2" s="182"/>
      <c r="AB2" s="182"/>
      <c r="AC2" s="182"/>
      <c r="AD2" s="182"/>
      <c r="AE2" s="182"/>
      <c r="AF2" s="182"/>
      <c r="AG2" s="182"/>
      <c r="AH2" s="182"/>
      <c r="AI2" s="182"/>
    </row>
    <row r="3" spans="1:35" ht="14.25" customHeight="1">
      <c r="A3" s="173"/>
      <c r="B3" s="173" t="s">
        <v>90</v>
      </c>
      <c r="C3" s="173" t="s">
        <v>747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</row>
    <row r="4" spans="1:35">
      <c r="A4" s="185" t="s">
        <v>560</v>
      </c>
      <c r="B4" s="175" t="s">
        <v>410</v>
      </c>
      <c r="C4" s="175" t="s">
        <v>748</v>
      </c>
      <c r="D4" s="183">
        <v>8997243</v>
      </c>
      <c r="E4" s="183">
        <v>10079100</v>
      </c>
      <c r="F4" s="183">
        <v>16253995</v>
      </c>
      <c r="G4" s="183">
        <v>29578702</v>
      </c>
      <c r="H4" s="183">
        <v>19799995</v>
      </c>
      <c r="I4" s="183">
        <v>21536133</v>
      </c>
      <c r="J4" s="183">
        <v>16938762</v>
      </c>
      <c r="K4" s="183">
        <v>10935812</v>
      </c>
      <c r="L4" s="183">
        <v>12268331</v>
      </c>
      <c r="M4" s="183">
        <v>15763000</v>
      </c>
      <c r="N4" s="183">
        <v>9819813</v>
      </c>
      <c r="O4" s="183">
        <v>13717604</v>
      </c>
      <c r="P4" s="183">
        <v>13737122</v>
      </c>
      <c r="Q4" s="183">
        <v>6508825</v>
      </c>
      <c r="R4" s="183">
        <v>6638588</v>
      </c>
      <c r="S4" s="183">
        <v>12184200</v>
      </c>
      <c r="T4" s="183">
        <v>20122923</v>
      </c>
      <c r="U4" s="183">
        <v>58626062</v>
      </c>
      <c r="V4" s="183">
        <v>29851478</v>
      </c>
      <c r="W4" s="183">
        <v>15713312</v>
      </c>
      <c r="X4" s="183">
        <v>27860821</v>
      </c>
      <c r="Y4" s="183">
        <v>34852493</v>
      </c>
      <c r="Z4" s="183">
        <v>28659165</v>
      </c>
      <c r="AA4" s="183">
        <v>58396800</v>
      </c>
      <c r="AB4" s="183">
        <v>38196000</v>
      </c>
      <c r="AC4" s="183">
        <v>66744863</v>
      </c>
      <c r="AD4" s="183">
        <v>55010307</v>
      </c>
      <c r="AE4" s="183">
        <v>45272739</v>
      </c>
      <c r="AF4" s="183">
        <v>54842338</v>
      </c>
      <c r="AG4" s="183">
        <v>45975366</v>
      </c>
      <c r="AH4" s="183">
        <v>40045902</v>
      </c>
      <c r="AI4" s="183">
        <v>22765637</v>
      </c>
    </row>
    <row r="5" spans="1:35">
      <c r="A5" s="175" t="s">
        <v>561</v>
      </c>
      <c r="B5" s="173" t="s">
        <v>411</v>
      </c>
      <c r="C5" s="173" t="s">
        <v>749</v>
      </c>
      <c r="D5" s="186">
        <v>70963531</v>
      </c>
      <c r="E5" s="186">
        <v>68254108</v>
      </c>
      <c r="F5" s="186">
        <v>84065847</v>
      </c>
      <c r="G5" s="186">
        <v>52881109</v>
      </c>
      <c r="H5" s="186">
        <v>60861321</v>
      </c>
      <c r="I5" s="186">
        <v>63278408</v>
      </c>
      <c r="J5" s="186">
        <v>63120030</v>
      </c>
      <c r="K5" s="186">
        <v>86865956</v>
      </c>
      <c r="L5" s="186">
        <v>71665831</v>
      </c>
      <c r="M5" s="186">
        <v>66862024</v>
      </c>
      <c r="N5" s="186">
        <v>77547260</v>
      </c>
      <c r="O5" s="186">
        <v>83797456</v>
      </c>
      <c r="P5" s="186">
        <v>69909871</v>
      </c>
      <c r="Q5" s="186">
        <v>73009852</v>
      </c>
      <c r="R5" s="186">
        <v>69454711</v>
      </c>
      <c r="S5" s="186">
        <v>69041629</v>
      </c>
      <c r="T5" s="186">
        <v>51996017</v>
      </c>
      <c r="U5" s="186">
        <v>71229129</v>
      </c>
      <c r="V5" s="186">
        <v>56885994</v>
      </c>
      <c r="W5" s="186">
        <v>66560394</v>
      </c>
      <c r="X5" s="186">
        <v>66187926</v>
      </c>
      <c r="Y5" s="186">
        <v>75414898</v>
      </c>
      <c r="Z5" s="186">
        <v>62032726</v>
      </c>
      <c r="AA5" s="186">
        <v>58455565</v>
      </c>
      <c r="AB5" s="186">
        <v>80536976</v>
      </c>
      <c r="AC5" s="186">
        <v>63702184</v>
      </c>
      <c r="AD5" s="186">
        <v>57307941</v>
      </c>
      <c r="AE5" s="186">
        <v>57002557</v>
      </c>
      <c r="AF5" s="186">
        <v>56958606</v>
      </c>
      <c r="AG5" s="186">
        <v>57550319</v>
      </c>
      <c r="AH5" s="186">
        <v>49538830</v>
      </c>
      <c r="AI5" s="186">
        <v>49404488</v>
      </c>
    </row>
    <row r="6" spans="1:35">
      <c r="A6" s="175" t="s">
        <v>562</v>
      </c>
      <c r="B6" s="173" t="s">
        <v>412</v>
      </c>
      <c r="C6" s="173" t="s">
        <v>750</v>
      </c>
      <c r="D6" s="187">
        <v>15838049</v>
      </c>
      <c r="E6" s="187">
        <v>12059380</v>
      </c>
      <c r="F6" s="187">
        <v>15630968</v>
      </c>
      <c r="G6" s="187">
        <v>4453301</v>
      </c>
      <c r="H6" s="187">
        <v>3644108</v>
      </c>
      <c r="I6" s="187">
        <v>6271399</v>
      </c>
      <c r="J6" s="187">
        <v>9613482</v>
      </c>
      <c r="K6" s="187">
        <v>15811021</v>
      </c>
      <c r="L6" s="187">
        <v>14314046</v>
      </c>
      <c r="M6" s="187">
        <v>18303330</v>
      </c>
      <c r="N6" s="187">
        <v>10561850</v>
      </c>
      <c r="O6" s="187">
        <v>9408066</v>
      </c>
      <c r="P6" s="187">
        <v>16455238</v>
      </c>
      <c r="Q6" s="187">
        <v>12401548</v>
      </c>
      <c r="R6" s="187">
        <v>20078851</v>
      </c>
      <c r="S6" s="187">
        <v>18575502</v>
      </c>
      <c r="T6" s="187">
        <v>24448915</v>
      </c>
      <c r="U6" s="187">
        <v>31790918</v>
      </c>
      <c r="V6" s="187">
        <v>24230893</v>
      </c>
      <c r="W6" s="187">
        <v>42799142</v>
      </c>
      <c r="X6" s="187">
        <v>28384172</v>
      </c>
      <c r="Y6" s="183">
        <v>16905377</v>
      </c>
      <c r="Z6" s="187">
        <v>20253093</v>
      </c>
      <c r="AA6" s="187">
        <v>28786567</v>
      </c>
      <c r="AB6" s="187">
        <v>43731743</v>
      </c>
      <c r="AC6" s="187">
        <v>47943677</v>
      </c>
      <c r="AD6" s="187">
        <v>41692885</v>
      </c>
      <c r="AE6" s="187">
        <v>36688865</v>
      </c>
      <c r="AF6" s="187">
        <v>29508836</v>
      </c>
      <c r="AG6" s="187">
        <v>33455116</v>
      </c>
      <c r="AH6" s="187">
        <v>33470575</v>
      </c>
      <c r="AI6" s="187">
        <v>28532630</v>
      </c>
    </row>
    <row r="7" spans="1:35">
      <c r="A7" s="175" t="s">
        <v>563</v>
      </c>
      <c r="B7" s="175" t="s">
        <v>413</v>
      </c>
      <c r="C7" s="175" t="s">
        <v>751</v>
      </c>
      <c r="D7" s="183">
        <v>862767</v>
      </c>
      <c r="E7" s="183">
        <v>849585</v>
      </c>
      <c r="F7" s="183">
        <v>2705756</v>
      </c>
      <c r="G7" s="183">
        <v>2990288</v>
      </c>
      <c r="H7" s="183">
        <v>3016230</v>
      </c>
      <c r="I7" s="183">
        <v>4115554</v>
      </c>
      <c r="J7" s="183">
        <v>3921885</v>
      </c>
      <c r="K7" s="183">
        <v>4881399</v>
      </c>
      <c r="L7" s="183">
        <v>5541366</v>
      </c>
      <c r="M7" s="183">
        <v>8454064</v>
      </c>
      <c r="N7" s="183">
        <v>8365341</v>
      </c>
      <c r="O7" s="183">
        <v>8922006</v>
      </c>
      <c r="P7" s="183">
        <v>11290991</v>
      </c>
      <c r="Q7" s="183">
        <v>9497164</v>
      </c>
      <c r="R7" s="183">
        <v>7305654</v>
      </c>
      <c r="S7" s="183">
        <v>10702163</v>
      </c>
      <c r="T7" s="183">
        <v>7970772</v>
      </c>
      <c r="U7" s="183">
        <v>18268256</v>
      </c>
      <c r="V7" s="183">
        <v>7093972</v>
      </c>
      <c r="W7" s="183">
        <v>6774722</v>
      </c>
      <c r="X7" s="183">
        <v>7018979</v>
      </c>
      <c r="Y7" s="183">
        <v>5985363</v>
      </c>
      <c r="Z7" s="183">
        <v>6525189</v>
      </c>
      <c r="AA7" s="183">
        <v>6365404</v>
      </c>
      <c r="AB7" s="183">
        <v>6038119</v>
      </c>
      <c r="AC7" s="183">
        <v>7387524</v>
      </c>
      <c r="AD7" s="183">
        <v>7382814</v>
      </c>
      <c r="AE7" s="183">
        <v>7567168</v>
      </c>
      <c r="AF7" s="183">
        <v>7957961</v>
      </c>
      <c r="AG7" s="183">
        <v>8812897</v>
      </c>
      <c r="AH7" s="183">
        <v>8799567</v>
      </c>
      <c r="AI7" s="183">
        <v>9328021</v>
      </c>
    </row>
    <row r="8" spans="1:35">
      <c r="A8" s="175" t="s">
        <v>564</v>
      </c>
      <c r="B8" s="175" t="s">
        <v>414</v>
      </c>
      <c r="C8" s="175" t="s">
        <v>752</v>
      </c>
      <c r="D8" s="183">
        <v>14975282</v>
      </c>
      <c r="E8" s="183">
        <v>11209795</v>
      </c>
      <c r="F8" s="183">
        <v>12925212</v>
      </c>
      <c r="G8" s="183">
        <v>1463013</v>
      </c>
      <c r="H8" s="183">
        <v>627878</v>
      </c>
      <c r="I8" s="183">
        <v>2155845</v>
      </c>
      <c r="J8" s="183">
        <v>5691597</v>
      </c>
      <c r="K8" s="183">
        <v>10929622</v>
      </c>
      <c r="L8" s="183">
        <v>8772680</v>
      </c>
      <c r="M8" s="183">
        <v>9849266</v>
      </c>
      <c r="N8" s="183">
        <v>2196509</v>
      </c>
      <c r="O8" s="183">
        <v>486060</v>
      </c>
      <c r="P8" s="183">
        <v>5164247</v>
      </c>
      <c r="Q8" s="183">
        <v>2904384</v>
      </c>
      <c r="R8" s="183">
        <v>12773197</v>
      </c>
      <c r="S8" s="183">
        <v>7873339</v>
      </c>
      <c r="T8" s="183">
        <v>16478143</v>
      </c>
      <c r="U8" s="183">
        <v>13522662</v>
      </c>
      <c r="V8" s="183">
        <v>17136921</v>
      </c>
      <c r="W8" s="183">
        <v>36024420</v>
      </c>
      <c r="X8" s="183">
        <v>21365193</v>
      </c>
      <c r="Y8" s="183">
        <v>10920014</v>
      </c>
      <c r="Z8" s="183">
        <v>13727904</v>
      </c>
      <c r="AA8" s="183">
        <v>22421163</v>
      </c>
      <c r="AB8" s="183">
        <v>37693624</v>
      </c>
      <c r="AC8" s="183">
        <v>40556153</v>
      </c>
      <c r="AD8" s="183">
        <v>34310071</v>
      </c>
      <c r="AE8" s="183">
        <v>29121697</v>
      </c>
      <c r="AF8" s="183">
        <v>21550875</v>
      </c>
      <c r="AG8" s="183">
        <v>24642219</v>
      </c>
      <c r="AH8" s="183">
        <v>24671008</v>
      </c>
      <c r="AI8" s="183">
        <v>19204609</v>
      </c>
    </row>
    <row r="9" spans="1:35">
      <c r="A9" s="175" t="s">
        <v>565</v>
      </c>
      <c r="B9" s="173" t="s">
        <v>415</v>
      </c>
      <c r="C9" s="173" t="s">
        <v>753</v>
      </c>
      <c r="D9" s="188">
        <v>36731446</v>
      </c>
      <c r="E9" s="188">
        <v>39529290</v>
      </c>
      <c r="F9" s="188">
        <v>41690958</v>
      </c>
      <c r="G9" s="188">
        <v>29781380</v>
      </c>
      <c r="H9" s="188">
        <v>31935563</v>
      </c>
      <c r="I9" s="188">
        <v>29318268</v>
      </c>
      <c r="J9" s="188">
        <v>25027541</v>
      </c>
      <c r="K9" s="188">
        <v>46303214</v>
      </c>
      <c r="L9" s="188">
        <v>29063500</v>
      </c>
      <c r="M9" s="188">
        <v>16657612</v>
      </c>
      <c r="N9" s="188">
        <v>30312721</v>
      </c>
      <c r="O9" s="188">
        <v>31829240</v>
      </c>
      <c r="P9" s="188">
        <v>27807651</v>
      </c>
      <c r="Q9" s="188">
        <v>29961973</v>
      </c>
      <c r="R9" s="188">
        <v>28141543</v>
      </c>
      <c r="S9" s="188">
        <v>20777294</v>
      </c>
      <c r="T9" s="188">
        <v>12518533</v>
      </c>
      <c r="U9" s="188">
        <v>14220771</v>
      </c>
      <c r="V9" s="188">
        <v>8756499</v>
      </c>
      <c r="W9" s="188">
        <v>14769388</v>
      </c>
      <c r="X9" s="188">
        <v>26846619</v>
      </c>
      <c r="Y9" s="188">
        <v>34301272</v>
      </c>
      <c r="Z9" s="188">
        <v>21938849</v>
      </c>
      <c r="AA9" s="188">
        <v>13366733</v>
      </c>
      <c r="AB9" s="188">
        <v>19260726</v>
      </c>
      <c r="AC9" s="188">
        <v>3622630</v>
      </c>
      <c r="AD9" s="188">
        <v>7551199</v>
      </c>
      <c r="AE9" s="188">
        <v>12682100</v>
      </c>
      <c r="AF9" s="188">
        <v>22061799</v>
      </c>
      <c r="AG9" s="188">
        <v>18767340</v>
      </c>
      <c r="AH9" s="188">
        <v>11667384</v>
      </c>
      <c r="AI9" s="188">
        <v>17312262</v>
      </c>
    </row>
    <row r="10" spans="1:35">
      <c r="A10" s="175" t="s">
        <v>566</v>
      </c>
      <c r="B10" s="175" t="s">
        <v>533</v>
      </c>
      <c r="C10" s="175" t="s">
        <v>754</v>
      </c>
      <c r="D10" s="189">
        <v>0</v>
      </c>
      <c r="E10" s="189">
        <v>0</v>
      </c>
      <c r="F10" s="189">
        <v>0</v>
      </c>
      <c r="G10" s="189">
        <v>0</v>
      </c>
      <c r="H10" s="189">
        <v>0</v>
      </c>
      <c r="I10" s="189">
        <v>0</v>
      </c>
      <c r="J10" s="189">
        <v>0</v>
      </c>
      <c r="K10" s="189">
        <v>0</v>
      </c>
      <c r="L10" s="189">
        <v>0</v>
      </c>
      <c r="M10" s="189">
        <v>0</v>
      </c>
      <c r="N10" s="189">
        <v>0</v>
      </c>
      <c r="O10" s="189">
        <v>0</v>
      </c>
      <c r="P10" s="189">
        <v>0</v>
      </c>
      <c r="Q10" s="189">
        <v>0</v>
      </c>
      <c r="R10" s="189">
        <v>0</v>
      </c>
      <c r="S10" s="189">
        <v>0</v>
      </c>
      <c r="T10" s="189">
        <v>0</v>
      </c>
      <c r="U10" s="189">
        <v>0</v>
      </c>
      <c r="V10" s="189">
        <v>0</v>
      </c>
      <c r="W10" s="189">
        <v>0</v>
      </c>
      <c r="X10" s="189">
        <v>0</v>
      </c>
      <c r="Y10" s="189">
        <v>0</v>
      </c>
      <c r="Z10" s="189">
        <v>0</v>
      </c>
      <c r="AA10" s="189">
        <v>0</v>
      </c>
      <c r="AB10" s="189">
        <v>0</v>
      </c>
      <c r="AC10" s="189">
        <v>0</v>
      </c>
      <c r="AD10" s="189">
        <v>0</v>
      </c>
      <c r="AE10" s="189">
        <v>0</v>
      </c>
      <c r="AF10" s="189">
        <v>0</v>
      </c>
      <c r="AG10" s="189">
        <v>0</v>
      </c>
      <c r="AH10" s="189">
        <v>0</v>
      </c>
      <c r="AI10" s="189">
        <v>0</v>
      </c>
    </row>
    <row r="11" spans="1:35">
      <c r="A11" s="175" t="s">
        <v>567</v>
      </c>
      <c r="B11" s="175" t="s">
        <v>416</v>
      </c>
      <c r="C11" s="175" t="s">
        <v>755</v>
      </c>
      <c r="D11" s="183">
        <v>36731446</v>
      </c>
      <c r="E11" s="183">
        <v>39529290</v>
      </c>
      <c r="F11" s="183">
        <v>41690958</v>
      </c>
      <c r="G11" s="183">
        <v>29781380</v>
      </c>
      <c r="H11" s="183">
        <v>31935563</v>
      </c>
      <c r="I11" s="183">
        <v>29318268</v>
      </c>
      <c r="J11" s="183">
        <v>25027541</v>
      </c>
      <c r="K11" s="183">
        <v>46303214</v>
      </c>
      <c r="L11" s="183">
        <v>29063500</v>
      </c>
      <c r="M11" s="183">
        <v>16657612</v>
      </c>
      <c r="N11" s="183">
        <v>30312721</v>
      </c>
      <c r="O11" s="183">
        <v>31829240</v>
      </c>
      <c r="P11" s="183">
        <v>27807651</v>
      </c>
      <c r="Q11" s="183">
        <v>29961973</v>
      </c>
      <c r="R11" s="183">
        <v>28141543</v>
      </c>
      <c r="S11" s="183">
        <v>20777294</v>
      </c>
      <c r="T11" s="183">
        <v>12518533</v>
      </c>
      <c r="U11" s="183">
        <v>14220771</v>
      </c>
      <c r="V11" s="183">
        <v>8756499</v>
      </c>
      <c r="W11" s="183">
        <v>14769388</v>
      </c>
      <c r="X11" s="183">
        <v>26846619</v>
      </c>
      <c r="Y11" s="183">
        <v>34301272</v>
      </c>
      <c r="Z11" s="183">
        <v>21938849</v>
      </c>
      <c r="AA11" s="183">
        <v>13366733</v>
      </c>
      <c r="AB11" s="183">
        <v>19260726</v>
      </c>
      <c r="AC11" s="183">
        <v>3622630</v>
      </c>
      <c r="AD11" s="183">
        <v>7551199</v>
      </c>
      <c r="AE11" s="183">
        <v>12682100</v>
      </c>
      <c r="AF11" s="183">
        <v>22061799</v>
      </c>
      <c r="AG11" s="183">
        <v>18767340</v>
      </c>
      <c r="AH11" s="183">
        <v>11667384</v>
      </c>
      <c r="AI11" s="183">
        <v>17312262</v>
      </c>
    </row>
    <row r="12" spans="1:35">
      <c r="A12" s="175" t="s">
        <v>568</v>
      </c>
      <c r="B12" s="173" t="s">
        <v>417</v>
      </c>
      <c r="C12" s="173" t="s">
        <v>756</v>
      </c>
      <c r="D12" s="188">
        <v>6730901</v>
      </c>
      <c r="E12" s="188">
        <v>3555337</v>
      </c>
      <c r="F12" s="188">
        <v>6758343</v>
      </c>
      <c r="G12" s="188">
        <v>3922317</v>
      </c>
      <c r="H12" s="188">
        <v>2617223</v>
      </c>
      <c r="I12" s="188">
        <v>2382858</v>
      </c>
      <c r="J12" s="188">
        <v>2544880</v>
      </c>
      <c r="K12" s="188">
        <v>2700565</v>
      </c>
      <c r="L12" s="188">
        <v>6077179</v>
      </c>
      <c r="M12" s="188">
        <v>9538213</v>
      </c>
      <c r="N12" s="188">
        <v>7358433</v>
      </c>
      <c r="O12" s="188">
        <v>15451775</v>
      </c>
      <c r="P12" s="188">
        <v>11841745</v>
      </c>
      <c r="Q12" s="188">
        <v>7043676</v>
      </c>
      <c r="R12" s="188">
        <v>4832738</v>
      </c>
      <c r="S12" s="188">
        <v>5626943</v>
      </c>
      <c r="T12" s="188">
        <v>9260056</v>
      </c>
      <c r="U12" s="188">
        <v>9646928</v>
      </c>
      <c r="V12" s="188">
        <v>13323264</v>
      </c>
      <c r="W12" s="188">
        <v>5273805</v>
      </c>
      <c r="X12" s="188">
        <v>1842153</v>
      </c>
      <c r="Y12" s="188">
        <v>4169801</v>
      </c>
      <c r="Z12" s="188">
        <v>1750631</v>
      </c>
      <c r="AA12" s="188">
        <v>2228555</v>
      </c>
      <c r="AB12" s="188">
        <v>4751710</v>
      </c>
      <c r="AC12" s="188">
        <v>2079805</v>
      </c>
      <c r="AD12" s="188">
        <v>1127269</v>
      </c>
      <c r="AE12" s="188">
        <v>2014115</v>
      </c>
      <c r="AF12" s="188">
        <v>1231719</v>
      </c>
      <c r="AG12" s="188">
        <v>1003628</v>
      </c>
      <c r="AH12" s="188">
        <v>771970</v>
      </c>
      <c r="AI12" s="188">
        <v>490514</v>
      </c>
    </row>
    <row r="13" spans="1:35">
      <c r="A13" s="175" t="s">
        <v>569</v>
      </c>
      <c r="B13" s="175" t="s">
        <v>418</v>
      </c>
      <c r="C13" s="175" t="s">
        <v>757</v>
      </c>
      <c r="D13" s="190">
        <v>0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0">
        <v>0</v>
      </c>
      <c r="Y13" s="190">
        <v>0</v>
      </c>
      <c r="Z13" s="190">
        <v>0</v>
      </c>
      <c r="AA13" s="190">
        <v>0</v>
      </c>
      <c r="AB13" s="190">
        <v>0</v>
      </c>
      <c r="AC13" s="190">
        <v>0</v>
      </c>
      <c r="AD13" s="190">
        <v>0</v>
      </c>
      <c r="AE13" s="190">
        <v>0</v>
      </c>
      <c r="AF13" s="190">
        <v>0</v>
      </c>
      <c r="AG13" s="190">
        <v>0</v>
      </c>
      <c r="AH13" s="190">
        <v>0</v>
      </c>
      <c r="AI13" s="190">
        <v>0</v>
      </c>
    </row>
    <row r="14" spans="1:35">
      <c r="A14" s="175" t="s">
        <v>570</v>
      </c>
      <c r="B14" s="175" t="s">
        <v>419</v>
      </c>
      <c r="C14" s="175" t="s">
        <v>758</v>
      </c>
      <c r="D14" s="190">
        <v>0</v>
      </c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0">
        <v>0</v>
      </c>
      <c r="Y14" s="190">
        <v>0</v>
      </c>
      <c r="Z14" s="190">
        <v>0</v>
      </c>
      <c r="AA14" s="190">
        <v>0</v>
      </c>
      <c r="AB14" s="190">
        <v>0</v>
      </c>
      <c r="AC14" s="190">
        <v>0</v>
      </c>
      <c r="AD14" s="190">
        <v>0</v>
      </c>
      <c r="AE14" s="190">
        <v>0</v>
      </c>
      <c r="AF14" s="190">
        <v>0</v>
      </c>
      <c r="AG14" s="190">
        <v>0</v>
      </c>
      <c r="AH14" s="190">
        <v>0</v>
      </c>
      <c r="AI14" s="190">
        <v>0</v>
      </c>
    </row>
    <row r="15" spans="1:35">
      <c r="A15" s="175" t="s">
        <v>571</v>
      </c>
      <c r="B15" s="173" t="s">
        <v>420</v>
      </c>
      <c r="C15" s="173" t="s">
        <v>759</v>
      </c>
      <c r="D15" s="188">
        <v>11663135</v>
      </c>
      <c r="E15" s="188">
        <v>13110101</v>
      </c>
      <c r="F15" s="188">
        <v>19985578</v>
      </c>
      <c r="G15" s="188">
        <v>14724111</v>
      </c>
      <c r="H15" s="188">
        <v>22664427</v>
      </c>
      <c r="I15" s="188">
        <v>25305883</v>
      </c>
      <c r="J15" s="188">
        <v>25934127</v>
      </c>
      <c r="K15" s="188">
        <v>22051156</v>
      </c>
      <c r="L15" s="188">
        <v>22211106</v>
      </c>
      <c r="M15" s="188">
        <v>22362869</v>
      </c>
      <c r="N15" s="188">
        <v>29314256</v>
      </c>
      <c r="O15" s="188">
        <v>27108375</v>
      </c>
      <c r="P15" s="188">
        <v>13805237</v>
      </c>
      <c r="Q15" s="188">
        <v>23602655</v>
      </c>
      <c r="R15" s="188">
        <v>16401579</v>
      </c>
      <c r="S15" s="188">
        <v>24061890</v>
      </c>
      <c r="T15" s="188">
        <v>5768513</v>
      </c>
      <c r="U15" s="188">
        <v>15570512</v>
      </c>
      <c r="V15" s="188">
        <v>10575338</v>
      </c>
      <c r="W15" s="188">
        <v>3718059</v>
      </c>
      <c r="X15" s="188">
        <v>9114982</v>
      </c>
      <c r="Y15" s="188">
        <v>20038448</v>
      </c>
      <c r="Z15" s="188">
        <v>18090153</v>
      </c>
      <c r="AA15" s="188">
        <v>14073710</v>
      </c>
      <c r="AB15" s="188">
        <v>12792797</v>
      </c>
      <c r="AC15" s="188">
        <v>10056072</v>
      </c>
      <c r="AD15" s="188">
        <v>6936588</v>
      </c>
      <c r="AE15" s="188">
        <v>5617477</v>
      </c>
      <c r="AF15" s="188">
        <v>4156252</v>
      </c>
      <c r="AG15" s="188">
        <v>4324235</v>
      </c>
      <c r="AH15" s="188">
        <v>3628901</v>
      </c>
      <c r="AI15" s="188">
        <v>3069082</v>
      </c>
    </row>
    <row r="16" spans="1:35">
      <c r="A16" s="175" t="s">
        <v>572</v>
      </c>
      <c r="B16" s="175" t="s">
        <v>421</v>
      </c>
      <c r="C16" s="175" t="s">
        <v>760</v>
      </c>
      <c r="D16" s="183">
        <v>10911331</v>
      </c>
      <c r="E16" s="183">
        <v>13108358</v>
      </c>
      <c r="F16" s="183">
        <v>13883973</v>
      </c>
      <c r="G16" s="183">
        <v>14722988</v>
      </c>
      <c r="H16" s="183">
        <v>22663557</v>
      </c>
      <c r="I16" s="183">
        <v>25300842</v>
      </c>
      <c r="J16" s="183">
        <v>17722870</v>
      </c>
      <c r="K16" s="183">
        <v>22049608</v>
      </c>
      <c r="L16" s="183">
        <v>22207150</v>
      </c>
      <c r="M16" s="183">
        <v>22362167</v>
      </c>
      <c r="N16" s="183">
        <v>29313195</v>
      </c>
      <c r="O16" s="183">
        <v>27107829</v>
      </c>
      <c r="P16" s="183">
        <v>13803597</v>
      </c>
      <c r="Q16" s="183">
        <v>23602564</v>
      </c>
      <c r="R16" s="183">
        <v>13392628</v>
      </c>
      <c r="S16" s="183">
        <v>20050591</v>
      </c>
      <c r="T16" s="183">
        <v>5768286</v>
      </c>
      <c r="U16" s="183">
        <v>15567415</v>
      </c>
      <c r="V16" s="183">
        <v>10575318</v>
      </c>
      <c r="W16" s="183">
        <v>3717403</v>
      </c>
      <c r="X16" s="183">
        <v>9114948</v>
      </c>
      <c r="Y16" s="183">
        <v>20037576</v>
      </c>
      <c r="Z16" s="183">
        <v>18090011</v>
      </c>
      <c r="AA16" s="183">
        <v>14073710</v>
      </c>
      <c r="AB16" s="183">
        <v>12792797</v>
      </c>
      <c r="AC16" s="183">
        <v>10056072</v>
      </c>
      <c r="AD16" s="183">
        <v>6936588</v>
      </c>
      <c r="AE16" s="183">
        <v>5617477</v>
      </c>
      <c r="AF16" s="183">
        <v>4156252</v>
      </c>
      <c r="AG16" s="183">
        <v>4324235</v>
      </c>
      <c r="AH16" s="183">
        <v>3628901</v>
      </c>
      <c r="AI16" s="183">
        <v>3069082</v>
      </c>
    </row>
    <row r="17" spans="1:35">
      <c r="A17" s="175" t="s">
        <v>573</v>
      </c>
      <c r="B17" s="175" t="s">
        <v>422</v>
      </c>
      <c r="C17" s="175" t="s">
        <v>761</v>
      </c>
      <c r="D17" s="190">
        <v>748985</v>
      </c>
      <c r="E17" s="190">
        <v>0</v>
      </c>
      <c r="F17" s="190">
        <v>6100000</v>
      </c>
      <c r="G17" s="190">
        <v>0</v>
      </c>
      <c r="H17" s="190">
        <v>0</v>
      </c>
      <c r="I17" s="190">
        <v>0</v>
      </c>
      <c r="J17" s="190">
        <v>8195870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  <c r="R17" s="190">
        <v>3008705</v>
      </c>
      <c r="S17" s="190">
        <v>4002708</v>
      </c>
      <c r="T17" s="190">
        <v>0</v>
      </c>
      <c r="U17" s="190">
        <v>0</v>
      </c>
      <c r="V17" s="190">
        <v>0</v>
      </c>
      <c r="W17" s="190">
        <v>0</v>
      </c>
      <c r="X17" s="190">
        <v>0</v>
      </c>
      <c r="Y17" s="190">
        <v>0</v>
      </c>
      <c r="Z17" s="190">
        <v>0</v>
      </c>
      <c r="AA17" s="190">
        <v>0</v>
      </c>
      <c r="AB17" s="190">
        <v>0</v>
      </c>
      <c r="AC17" s="190">
        <v>0</v>
      </c>
      <c r="AD17" s="190">
        <v>0</v>
      </c>
      <c r="AE17" s="190">
        <v>0</v>
      </c>
      <c r="AF17" s="190">
        <v>0</v>
      </c>
      <c r="AG17" s="190">
        <v>0</v>
      </c>
      <c r="AH17" s="190">
        <v>0</v>
      </c>
      <c r="AI17" s="190">
        <v>0</v>
      </c>
    </row>
    <row r="18" spans="1:35">
      <c r="A18" s="175" t="s">
        <v>574</v>
      </c>
      <c r="B18" s="175" t="s">
        <v>423</v>
      </c>
      <c r="C18" s="175" t="s">
        <v>762</v>
      </c>
      <c r="D18" s="183">
        <v>2819</v>
      </c>
      <c r="E18" s="183">
        <v>1743</v>
      </c>
      <c r="F18" s="183">
        <v>1605</v>
      </c>
      <c r="G18" s="183">
        <v>1123</v>
      </c>
      <c r="H18" s="183">
        <v>870</v>
      </c>
      <c r="I18" s="183">
        <v>5041</v>
      </c>
      <c r="J18" s="183">
        <v>15387</v>
      </c>
      <c r="K18" s="183">
        <v>1548</v>
      </c>
      <c r="L18" s="183">
        <v>3956</v>
      </c>
      <c r="M18" s="183">
        <v>702</v>
      </c>
      <c r="N18" s="183">
        <v>1061</v>
      </c>
      <c r="O18" s="183">
        <v>546</v>
      </c>
      <c r="P18" s="183">
        <v>1640</v>
      </c>
      <c r="Q18" s="183">
        <v>91</v>
      </c>
      <c r="R18" s="183">
        <v>246</v>
      </c>
      <c r="S18" s="183">
        <v>8591</v>
      </c>
      <c r="T18" s="183">
        <v>227</v>
      </c>
      <c r="U18" s="183">
        <v>3097</v>
      </c>
      <c r="V18" s="183">
        <v>20</v>
      </c>
      <c r="W18" s="183">
        <v>656</v>
      </c>
      <c r="X18" s="183">
        <v>34</v>
      </c>
      <c r="Y18" s="183">
        <v>872</v>
      </c>
      <c r="Z18" s="183">
        <v>142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0</v>
      </c>
    </row>
    <row r="19" spans="1:35">
      <c r="A19" s="175" t="s">
        <v>575</v>
      </c>
      <c r="B19" s="175" t="s">
        <v>424</v>
      </c>
      <c r="C19" s="175" t="s">
        <v>763</v>
      </c>
      <c r="D19" s="183">
        <v>24031555</v>
      </c>
      <c r="E19" s="183">
        <v>24627429</v>
      </c>
      <c r="F19" s="183">
        <v>39677168</v>
      </c>
      <c r="G19" s="183">
        <v>30441658</v>
      </c>
      <c r="H19" s="183">
        <v>36456657</v>
      </c>
      <c r="I19" s="183">
        <v>45376402</v>
      </c>
      <c r="J19" s="183">
        <v>59773366</v>
      </c>
      <c r="K19" s="183">
        <v>44592661</v>
      </c>
      <c r="L19" s="183">
        <v>49535156</v>
      </c>
      <c r="M19" s="183">
        <v>44176792</v>
      </c>
      <c r="N19" s="183">
        <v>76476067</v>
      </c>
      <c r="O19" s="183">
        <v>46043293</v>
      </c>
      <c r="P19" s="183">
        <v>49950253</v>
      </c>
      <c r="Q19" s="183">
        <v>39725928</v>
      </c>
      <c r="R19" s="183">
        <v>91533589</v>
      </c>
      <c r="S19" s="183">
        <v>49958777</v>
      </c>
      <c r="T19" s="183">
        <v>37895582</v>
      </c>
      <c r="U19" s="183">
        <v>38697943</v>
      </c>
      <c r="V19" s="183">
        <v>32479731</v>
      </c>
      <c r="W19" s="183">
        <v>22318829</v>
      </c>
      <c r="X19" s="183">
        <v>23794384</v>
      </c>
      <c r="Y19" s="183">
        <v>13680426</v>
      </c>
      <c r="Z19" s="183">
        <v>16591449</v>
      </c>
      <c r="AA19" s="183">
        <v>13774165</v>
      </c>
      <c r="AB19" s="183">
        <v>12814091</v>
      </c>
      <c r="AC19" s="183">
        <v>11991089</v>
      </c>
      <c r="AD19" s="183">
        <v>11371832</v>
      </c>
      <c r="AE19" s="183">
        <v>7587084</v>
      </c>
      <c r="AF19" s="183">
        <v>38747341</v>
      </c>
      <c r="AG19" s="183">
        <v>10206939</v>
      </c>
      <c r="AH19" s="183">
        <v>9393537</v>
      </c>
      <c r="AI19" s="183">
        <v>21999861</v>
      </c>
    </row>
    <row r="20" spans="1:35">
      <c r="A20" s="175" t="s">
        <v>576</v>
      </c>
      <c r="B20" s="175" t="s">
        <v>425</v>
      </c>
      <c r="C20" s="175" t="s">
        <v>764</v>
      </c>
      <c r="D20" s="183">
        <v>91495</v>
      </c>
      <c r="E20" s="183">
        <v>2203</v>
      </c>
      <c r="F20" s="183">
        <v>7125604</v>
      </c>
      <c r="G20" s="183">
        <v>4314402</v>
      </c>
      <c r="H20" s="183">
        <v>686694</v>
      </c>
      <c r="I20" s="183">
        <v>12294</v>
      </c>
      <c r="J20" s="183">
        <v>34386</v>
      </c>
      <c r="K20" s="183">
        <v>7086696</v>
      </c>
      <c r="L20" s="183">
        <v>2263629</v>
      </c>
      <c r="M20" s="183">
        <v>3091264</v>
      </c>
      <c r="N20" s="183">
        <v>67486</v>
      </c>
      <c r="O20" s="183">
        <v>205831</v>
      </c>
      <c r="P20" s="183">
        <v>52388</v>
      </c>
      <c r="Q20" s="183">
        <v>454391</v>
      </c>
      <c r="R20" s="183">
        <v>1103850</v>
      </c>
      <c r="S20" s="183">
        <v>21568</v>
      </c>
      <c r="T20" s="183">
        <v>677738</v>
      </c>
      <c r="U20" s="183">
        <v>3427662</v>
      </c>
      <c r="V20" s="183">
        <v>7382442</v>
      </c>
      <c r="W20" s="183">
        <v>15342</v>
      </c>
      <c r="X20" s="183">
        <v>95152</v>
      </c>
      <c r="Y20" s="183">
        <v>1821495</v>
      </c>
      <c r="Z20" s="183">
        <v>10738068</v>
      </c>
      <c r="AA20" s="183">
        <v>7102</v>
      </c>
      <c r="AB20" s="183">
        <v>1219464</v>
      </c>
      <c r="AC20" s="183">
        <v>596546</v>
      </c>
      <c r="AD20" s="183">
        <v>214632</v>
      </c>
      <c r="AE20" s="183">
        <v>5422267</v>
      </c>
      <c r="AF20" s="183">
        <v>8019310</v>
      </c>
      <c r="AG20" s="183">
        <v>10586</v>
      </c>
      <c r="AH20" s="183">
        <v>435410</v>
      </c>
      <c r="AI20" s="183">
        <v>3744283</v>
      </c>
    </row>
    <row r="21" spans="1:35">
      <c r="A21" s="175" t="s">
        <v>577</v>
      </c>
      <c r="B21" s="175" t="s">
        <v>426</v>
      </c>
      <c r="C21" s="175" t="s">
        <v>765</v>
      </c>
      <c r="D21" s="183">
        <v>63031</v>
      </c>
      <c r="E21" s="183">
        <v>91960</v>
      </c>
      <c r="F21" s="183">
        <v>233454</v>
      </c>
      <c r="G21" s="183">
        <v>149795</v>
      </c>
      <c r="H21" s="183">
        <v>144551</v>
      </c>
      <c r="I21" s="183">
        <v>474766</v>
      </c>
      <c r="J21" s="183">
        <v>245066</v>
      </c>
      <c r="K21" s="183">
        <v>290362</v>
      </c>
      <c r="L21" s="183">
        <v>285090</v>
      </c>
      <c r="M21" s="183">
        <v>274070</v>
      </c>
      <c r="N21" s="183">
        <v>310865</v>
      </c>
      <c r="O21" s="183">
        <v>425258</v>
      </c>
      <c r="P21" s="183">
        <v>404151</v>
      </c>
      <c r="Q21" s="183">
        <v>520997</v>
      </c>
      <c r="R21" s="183">
        <v>267592</v>
      </c>
      <c r="S21" s="183">
        <v>281175</v>
      </c>
      <c r="T21" s="183">
        <v>324860</v>
      </c>
      <c r="U21" s="183">
        <v>8027</v>
      </c>
      <c r="V21" s="183">
        <v>434888</v>
      </c>
      <c r="W21" s="183">
        <v>373235</v>
      </c>
      <c r="X21" s="183">
        <v>288894</v>
      </c>
      <c r="Y21" s="183">
        <v>297847</v>
      </c>
      <c r="Z21" s="183">
        <v>288446</v>
      </c>
      <c r="AA21" s="183">
        <v>354</v>
      </c>
      <c r="AB21" s="183">
        <v>1415</v>
      </c>
      <c r="AC21" s="183">
        <v>17152</v>
      </c>
      <c r="AD21" s="183">
        <v>31067</v>
      </c>
      <c r="AE21" s="183">
        <v>69133</v>
      </c>
      <c r="AF21" s="183">
        <v>810</v>
      </c>
      <c r="AG21" s="183">
        <v>679</v>
      </c>
      <c r="AH21" s="183">
        <v>128632</v>
      </c>
      <c r="AI21" s="183">
        <v>2527</v>
      </c>
    </row>
    <row r="22" spans="1:35">
      <c r="A22" s="175" t="s">
        <v>578</v>
      </c>
      <c r="B22" s="175" t="s">
        <v>427</v>
      </c>
      <c r="C22" s="175" t="s">
        <v>766</v>
      </c>
      <c r="D22" s="183">
        <v>6458310</v>
      </c>
      <c r="E22" s="183">
        <v>4418434</v>
      </c>
      <c r="F22" s="183">
        <v>12157413</v>
      </c>
      <c r="G22" s="183">
        <v>7660867</v>
      </c>
      <c r="H22" s="183">
        <v>3117144</v>
      </c>
      <c r="I22" s="183">
        <v>11116886</v>
      </c>
      <c r="J22" s="183">
        <v>4323880</v>
      </c>
      <c r="K22" s="183">
        <v>5302246</v>
      </c>
      <c r="L22" s="183">
        <v>3263831</v>
      </c>
      <c r="M22" s="183">
        <v>4418183</v>
      </c>
      <c r="N22" s="183">
        <v>4652110</v>
      </c>
      <c r="O22" s="183">
        <v>16248691</v>
      </c>
      <c r="P22" s="183">
        <v>6776243</v>
      </c>
      <c r="Q22" s="183">
        <v>6289866</v>
      </c>
      <c r="R22" s="183">
        <v>11137515</v>
      </c>
      <c r="S22" s="183">
        <v>5964701</v>
      </c>
      <c r="T22" s="183">
        <v>5366918</v>
      </c>
      <c r="U22" s="183">
        <v>24720085</v>
      </c>
      <c r="V22" s="183">
        <v>7775042</v>
      </c>
      <c r="W22" s="183">
        <v>8508072</v>
      </c>
      <c r="X22" s="183">
        <v>8069231</v>
      </c>
      <c r="Y22" s="183">
        <v>7388281</v>
      </c>
      <c r="Z22" s="183">
        <v>10362979</v>
      </c>
      <c r="AA22" s="183">
        <v>18391289</v>
      </c>
      <c r="AB22" s="183">
        <v>5179663</v>
      </c>
      <c r="AC22" s="183">
        <v>16310325</v>
      </c>
      <c r="AD22" s="183">
        <v>4285911</v>
      </c>
      <c r="AE22" s="183">
        <v>7065366</v>
      </c>
      <c r="AF22" s="183">
        <v>7294253</v>
      </c>
      <c r="AG22" s="183">
        <v>9309520</v>
      </c>
      <c r="AH22" s="183">
        <v>11109675</v>
      </c>
      <c r="AI22" s="183">
        <v>7266311</v>
      </c>
    </row>
    <row r="23" spans="1:35">
      <c r="A23" s="175" t="s">
        <v>579</v>
      </c>
      <c r="B23" s="175" t="s">
        <v>428</v>
      </c>
      <c r="C23" s="175" t="s">
        <v>767</v>
      </c>
      <c r="D23" s="183">
        <v>142984</v>
      </c>
      <c r="E23" s="183">
        <v>230149</v>
      </c>
      <c r="F23" s="183">
        <v>481870</v>
      </c>
      <c r="G23" s="183">
        <v>354690</v>
      </c>
      <c r="H23" s="183">
        <v>355796</v>
      </c>
      <c r="I23" s="183">
        <v>444127</v>
      </c>
      <c r="J23" s="183">
        <v>125239</v>
      </c>
      <c r="K23" s="183">
        <v>151660</v>
      </c>
      <c r="L23" s="183">
        <v>35470</v>
      </c>
      <c r="M23" s="183">
        <v>0</v>
      </c>
      <c r="N23" s="183">
        <v>0</v>
      </c>
      <c r="O23" s="183">
        <v>208424</v>
      </c>
      <c r="P23" s="183">
        <v>319596</v>
      </c>
      <c r="Q23" s="183">
        <v>649082</v>
      </c>
      <c r="R23" s="183">
        <v>331702</v>
      </c>
      <c r="S23" s="183">
        <v>377686</v>
      </c>
      <c r="T23" s="183">
        <v>355733</v>
      </c>
      <c r="U23" s="183">
        <v>0</v>
      </c>
      <c r="V23" s="183">
        <v>0</v>
      </c>
      <c r="W23" s="183">
        <v>189003</v>
      </c>
      <c r="X23" s="183">
        <v>268486</v>
      </c>
      <c r="Y23" s="183">
        <v>308427</v>
      </c>
      <c r="Z23" s="183">
        <v>245563</v>
      </c>
      <c r="AA23" s="183">
        <v>666975</v>
      </c>
      <c r="AB23" s="183">
        <v>456579</v>
      </c>
      <c r="AC23" s="183">
        <v>606512</v>
      </c>
      <c r="AD23" s="183">
        <v>417753</v>
      </c>
      <c r="AE23" s="183">
        <v>413569</v>
      </c>
      <c r="AF23" s="183">
        <v>419252</v>
      </c>
      <c r="AG23" s="183">
        <v>656180</v>
      </c>
      <c r="AH23" s="183">
        <v>535875</v>
      </c>
      <c r="AI23" s="183">
        <v>507246</v>
      </c>
    </row>
    <row r="24" spans="1:35">
      <c r="A24" s="175" t="s">
        <v>580</v>
      </c>
      <c r="B24" s="175" t="s">
        <v>166</v>
      </c>
      <c r="C24" s="175" t="s">
        <v>768</v>
      </c>
      <c r="D24" s="190">
        <v>109825</v>
      </c>
      <c r="E24" s="190">
        <v>166248</v>
      </c>
      <c r="F24" s="190">
        <v>29582</v>
      </c>
      <c r="G24" s="190">
        <v>42426</v>
      </c>
      <c r="H24" s="190">
        <v>0</v>
      </c>
      <c r="I24" s="190">
        <v>12292</v>
      </c>
      <c r="J24" s="190">
        <v>145927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0">
        <v>0</v>
      </c>
      <c r="R24" s="190">
        <v>0</v>
      </c>
      <c r="S24" s="190">
        <v>0</v>
      </c>
      <c r="T24" s="190">
        <v>1195014</v>
      </c>
      <c r="U24" s="190">
        <v>637225</v>
      </c>
      <c r="V24" s="190">
        <v>825511</v>
      </c>
      <c r="W24" s="190">
        <v>641377</v>
      </c>
      <c r="X24" s="190">
        <v>551922</v>
      </c>
      <c r="Y24" s="190">
        <v>485377</v>
      </c>
      <c r="Z24" s="190">
        <v>1596058</v>
      </c>
      <c r="AA24" s="190">
        <v>2088189</v>
      </c>
      <c r="AB24" s="190">
        <v>2558018</v>
      </c>
      <c r="AC24" s="190">
        <v>2764918</v>
      </c>
      <c r="AD24" s="190">
        <v>2785266</v>
      </c>
      <c r="AE24" s="190">
        <v>3304923</v>
      </c>
      <c r="AF24" s="190">
        <v>3771536</v>
      </c>
      <c r="AG24" s="190">
        <v>4088247</v>
      </c>
      <c r="AH24" s="190">
        <v>4290985</v>
      </c>
      <c r="AI24" s="190">
        <v>4332545</v>
      </c>
    </row>
    <row r="25" spans="1:35">
      <c r="A25" s="175" t="s">
        <v>581</v>
      </c>
      <c r="B25" s="175" t="s">
        <v>161</v>
      </c>
      <c r="C25" s="175" t="s">
        <v>769</v>
      </c>
      <c r="D25" s="183">
        <v>1909088</v>
      </c>
      <c r="E25" s="183">
        <v>1952176</v>
      </c>
      <c r="F25" s="183">
        <v>1970668</v>
      </c>
      <c r="G25" s="183">
        <v>2031166</v>
      </c>
      <c r="H25" s="183">
        <v>2023242</v>
      </c>
      <c r="I25" s="183">
        <v>2059568</v>
      </c>
      <c r="J25" s="183">
        <v>2058455</v>
      </c>
      <c r="K25" s="183">
        <v>3344471</v>
      </c>
      <c r="L25" s="183">
        <v>3264471</v>
      </c>
      <c r="M25" s="183">
        <v>2967</v>
      </c>
      <c r="N25" s="183">
        <v>2967</v>
      </c>
      <c r="O25" s="183">
        <v>2967</v>
      </c>
      <c r="P25" s="183">
        <v>2967</v>
      </c>
      <c r="Q25" s="183">
        <v>2967</v>
      </c>
      <c r="R25" s="183">
        <v>2967</v>
      </c>
      <c r="S25" s="183">
        <v>2967</v>
      </c>
      <c r="T25" s="183">
        <v>2967</v>
      </c>
      <c r="U25" s="183">
        <v>2967</v>
      </c>
      <c r="V25" s="183">
        <v>2967</v>
      </c>
      <c r="W25" s="183">
        <v>2967</v>
      </c>
      <c r="X25" s="183">
        <v>2967</v>
      </c>
      <c r="Y25" s="183">
        <v>2967</v>
      </c>
      <c r="Z25" s="183">
        <v>2967</v>
      </c>
      <c r="AA25" s="183">
        <v>2967</v>
      </c>
      <c r="AB25" s="183">
        <v>2967</v>
      </c>
      <c r="AC25" s="183">
        <v>2967</v>
      </c>
      <c r="AD25" s="183">
        <v>2967</v>
      </c>
      <c r="AE25" s="183">
        <v>2967</v>
      </c>
      <c r="AF25" s="183">
        <v>2967</v>
      </c>
      <c r="AG25" s="183">
        <v>2967</v>
      </c>
      <c r="AH25" s="183">
        <v>2967</v>
      </c>
      <c r="AI25" s="183">
        <v>2967</v>
      </c>
    </row>
    <row r="26" spans="1:35">
      <c r="A26" s="175" t="s">
        <v>582</v>
      </c>
      <c r="B26" s="175" t="s">
        <v>162</v>
      </c>
      <c r="C26" s="175" t="s">
        <v>770</v>
      </c>
      <c r="D26" s="183">
        <v>858120</v>
      </c>
      <c r="E26" s="183">
        <v>952615</v>
      </c>
      <c r="F26" s="183">
        <v>1059047</v>
      </c>
      <c r="G26" s="183">
        <v>1051402</v>
      </c>
      <c r="H26" s="183">
        <v>1043258</v>
      </c>
      <c r="I26" s="183">
        <v>1003577</v>
      </c>
      <c r="J26" s="183">
        <v>1007501</v>
      </c>
      <c r="K26" s="183">
        <v>1111342</v>
      </c>
      <c r="L26" s="183">
        <v>1241653</v>
      </c>
      <c r="M26" s="183">
        <v>1326917</v>
      </c>
      <c r="N26" s="183">
        <v>1360791</v>
      </c>
      <c r="O26" s="183">
        <v>1366533</v>
      </c>
      <c r="P26" s="183">
        <v>1367434</v>
      </c>
      <c r="Q26" s="183">
        <v>1472607</v>
      </c>
      <c r="R26" s="183">
        <v>1502472</v>
      </c>
      <c r="S26" s="183">
        <v>1556091</v>
      </c>
      <c r="T26" s="183">
        <v>1698347</v>
      </c>
      <c r="U26" s="183">
        <v>1885414</v>
      </c>
      <c r="V26" s="183">
        <v>1933809</v>
      </c>
      <c r="W26" s="183">
        <v>1934588</v>
      </c>
      <c r="X26" s="183">
        <v>1986281</v>
      </c>
      <c r="Y26" s="183">
        <v>1476502</v>
      </c>
      <c r="Z26" s="183">
        <v>1573246</v>
      </c>
      <c r="AA26" s="183">
        <v>1427324</v>
      </c>
      <c r="AB26" s="183">
        <v>1344305</v>
      </c>
      <c r="AC26" s="183">
        <v>1069234</v>
      </c>
      <c r="AD26" s="183">
        <v>972472</v>
      </c>
      <c r="AE26" s="183">
        <v>853957</v>
      </c>
      <c r="AF26" s="183">
        <v>722589</v>
      </c>
      <c r="AG26" s="183">
        <v>620290</v>
      </c>
      <c r="AH26" s="183">
        <v>526990</v>
      </c>
      <c r="AI26" s="183">
        <v>617178</v>
      </c>
    </row>
    <row r="27" spans="1:35">
      <c r="A27" s="175" t="s">
        <v>583</v>
      </c>
      <c r="B27" s="175" t="s">
        <v>429</v>
      </c>
      <c r="C27" s="175" t="s">
        <v>771</v>
      </c>
      <c r="D27" s="183">
        <v>166433</v>
      </c>
      <c r="E27" s="183">
        <v>161577</v>
      </c>
      <c r="F27" s="183">
        <v>164584</v>
      </c>
      <c r="G27" s="183">
        <v>166510</v>
      </c>
      <c r="H27" s="183">
        <v>162645</v>
      </c>
      <c r="I27" s="183">
        <v>156043</v>
      </c>
      <c r="J27" s="183">
        <v>151554</v>
      </c>
      <c r="K27" s="183">
        <v>146796</v>
      </c>
      <c r="L27" s="183">
        <v>163452</v>
      </c>
      <c r="M27" s="183">
        <v>181442</v>
      </c>
      <c r="N27" s="183">
        <v>176854</v>
      </c>
      <c r="O27" s="183">
        <v>173365</v>
      </c>
      <c r="P27" s="183">
        <v>171420</v>
      </c>
      <c r="Q27" s="183">
        <v>171086</v>
      </c>
      <c r="R27" s="183">
        <v>167084</v>
      </c>
      <c r="S27" s="183">
        <v>162083</v>
      </c>
      <c r="T27" s="183">
        <v>166960</v>
      </c>
      <c r="U27" s="183">
        <v>1426198</v>
      </c>
      <c r="V27" s="183">
        <v>1369466</v>
      </c>
      <c r="W27" s="183">
        <v>1409283</v>
      </c>
      <c r="X27" s="183">
        <v>1329875</v>
      </c>
      <c r="Y27" s="183">
        <v>1538232</v>
      </c>
      <c r="Z27" s="183">
        <v>1235529</v>
      </c>
      <c r="AA27" s="183">
        <v>1155153</v>
      </c>
      <c r="AB27" s="183">
        <v>1080000</v>
      </c>
      <c r="AC27" s="183">
        <v>1180426</v>
      </c>
      <c r="AD27" s="183">
        <v>1094709</v>
      </c>
      <c r="AE27" s="183">
        <v>901335</v>
      </c>
      <c r="AF27" s="183">
        <v>825891</v>
      </c>
      <c r="AG27" s="183">
        <v>733819</v>
      </c>
      <c r="AH27" s="183">
        <v>635737</v>
      </c>
      <c r="AI27" s="183">
        <v>2889638</v>
      </c>
    </row>
    <row r="28" spans="1:35">
      <c r="A28" s="175" t="s">
        <v>584</v>
      </c>
      <c r="B28" s="175" t="s">
        <v>167</v>
      </c>
      <c r="C28" s="175" t="s">
        <v>772</v>
      </c>
      <c r="D28" s="191">
        <v>1550291</v>
      </c>
      <c r="E28" s="191">
        <v>1089064</v>
      </c>
      <c r="F28" s="191">
        <v>1916445</v>
      </c>
      <c r="G28" s="191">
        <v>675981</v>
      </c>
      <c r="H28" s="191">
        <v>249971</v>
      </c>
      <c r="I28" s="191">
        <v>447807</v>
      </c>
      <c r="J28" s="191">
        <v>257955</v>
      </c>
      <c r="K28" s="191">
        <v>271546</v>
      </c>
      <c r="L28" s="191">
        <v>227905</v>
      </c>
      <c r="M28" s="191">
        <v>276413</v>
      </c>
      <c r="N28" s="191">
        <v>4117142</v>
      </c>
      <c r="O28" s="191">
        <v>258508</v>
      </c>
      <c r="P28" s="191">
        <v>355057</v>
      </c>
      <c r="Q28" s="191">
        <v>292416</v>
      </c>
      <c r="R28" s="191">
        <v>1861319</v>
      </c>
      <c r="S28" s="191">
        <v>1902111</v>
      </c>
      <c r="T28" s="191">
        <v>1818515</v>
      </c>
      <c r="U28" s="191">
        <v>295548</v>
      </c>
      <c r="V28" s="191">
        <v>440088</v>
      </c>
      <c r="W28" s="191">
        <v>284778</v>
      </c>
      <c r="X28" s="191">
        <v>306490</v>
      </c>
      <c r="Y28" s="191">
        <v>347510</v>
      </c>
      <c r="Z28" s="191">
        <v>352788</v>
      </c>
      <c r="AA28" s="191">
        <v>253421</v>
      </c>
      <c r="AB28" s="191">
        <v>387058</v>
      </c>
      <c r="AC28" s="191">
        <v>353144</v>
      </c>
      <c r="AD28" s="191">
        <v>436983</v>
      </c>
      <c r="AE28" s="191">
        <v>406424</v>
      </c>
      <c r="AF28" s="191">
        <v>429547</v>
      </c>
      <c r="AG28" s="191">
        <v>448756</v>
      </c>
      <c r="AH28" s="191">
        <v>421196</v>
      </c>
      <c r="AI28" s="191">
        <v>371990</v>
      </c>
    </row>
    <row r="29" spans="1:35" ht="18.75" customHeight="1" thickBot="1">
      <c r="A29" s="173" t="s">
        <v>585</v>
      </c>
      <c r="B29" s="173" t="s">
        <v>168</v>
      </c>
      <c r="C29" s="173" t="s">
        <v>773</v>
      </c>
      <c r="D29" s="131">
        <v>115341906</v>
      </c>
      <c r="E29" s="131">
        <v>112025063</v>
      </c>
      <c r="F29" s="131">
        <v>165135677</v>
      </c>
      <c r="G29" s="131">
        <v>129348708</v>
      </c>
      <c r="H29" s="131">
        <v>124901274</v>
      </c>
      <c r="I29" s="131">
        <v>145918303</v>
      </c>
      <c r="J29" s="131">
        <v>148182121</v>
      </c>
      <c r="K29" s="131">
        <v>160099548</v>
      </c>
      <c r="L29" s="131">
        <v>144214819</v>
      </c>
      <c r="M29" s="131">
        <v>136373072</v>
      </c>
      <c r="N29" s="131">
        <v>174531355</v>
      </c>
      <c r="O29" s="131">
        <v>162447930</v>
      </c>
      <c r="P29" s="131">
        <v>143046502</v>
      </c>
      <c r="Q29" s="131">
        <v>129098017</v>
      </c>
      <c r="R29" s="131">
        <v>184001389</v>
      </c>
      <c r="S29" s="131">
        <v>141452988</v>
      </c>
      <c r="T29" s="131">
        <v>121621574</v>
      </c>
      <c r="U29" s="131">
        <v>200956260</v>
      </c>
      <c r="V29" s="131">
        <v>139381416</v>
      </c>
      <c r="W29" s="131">
        <v>117951180</v>
      </c>
      <c r="X29" s="131">
        <v>130742429</v>
      </c>
      <c r="Y29" s="131">
        <v>137614455</v>
      </c>
      <c r="Z29" s="131">
        <v>133678984</v>
      </c>
      <c r="AA29" s="131">
        <v>154619304</v>
      </c>
      <c r="AB29" s="131">
        <v>143776536</v>
      </c>
      <c r="AC29" s="131">
        <v>165339360</v>
      </c>
      <c r="AD29" s="131">
        <v>133931840</v>
      </c>
      <c r="AE29" s="131">
        <v>128302321</v>
      </c>
      <c r="AF29" s="131">
        <v>172034440</v>
      </c>
      <c r="AG29" s="131">
        <v>129603668</v>
      </c>
      <c r="AH29" s="131">
        <v>117065736</v>
      </c>
      <c r="AI29" s="131">
        <v>113904671</v>
      </c>
    </row>
    <row r="30" spans="1:35" ht="18.75" customHeight="1" thickTop="1">
      <c r="B30" s="173"/>
      <c r="C30" s="17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</row>
    <row r="31" spans="1:35" ht="13.5" customHeight="1"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</row>
    <row r="32" spans="1:35">
      <c r="A32" s="173"/>
      <c r="B32" s="173" t="s">
        <v>115</v>
      </c>
      <c r="C32" s="173" t="s">
        <v>774</v>
      </c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>
        <v>0</v>
      </c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</row>
    <row r="33" spans="1:35" ht="12.75" customHeight="1">
      <c r="A33" s="173"/>
      <c r="B33" s="173"/>
      <c r="C33" s="17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</row>
    <row r="34" spans="1:35">
      <c r="A34" s="173"/>
      <c r="B34" s="173" t="s">
        <v>380</v>
      </c>
      <c r="C34" s="173" t="s">
        <v>775</v>
      </c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>
        <v>0</v>
      </c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</row>
    <row r="35" spans="1:35">
      <c r="A35" s="175" t="s">
        <v>586</v>
      </c>
      <c r="B35" s="173" t="s">
        <v>430</v>
      </c>
      <c r="C35" s="173" t="s">
        <v>776</v>
      </c>
      <c r="D35" s="186">
        <v>42810893</v>
      </c>
      <c r="E35" s="186">
        <v>42129765</v>
      </c>
      <c r="F35" s="186">
        <v>58790676</v>
      </c>
      <c r="G35" s="186">
        <v>32094508</v>
      </c>
      <c r="H35" s="186">
        <v>31798582</v>
      </c>
      <c r="I35" s="186">
        <v>28074845</v>
      </c>
      <c r="J35" s="186">
        <v>27667839</v>
      </c>
      <c r="K35" s="186">
        <v>45769228</v>
      </c>
      <c r="L35" s="186">
        <v>31406223</v>
      </c>
      <c r="M35" s="186">
        <v>22383341</v>
      </c>
      <c r="N35" s="186">
        <v>38440192</v>
      </c>
      <c r="O35" s="186">
        <v>49598676</v>
      </c>
      <c r="P35" s="186">
        <v>33436144</v>
      </c>
      <c r="Q35" s="186">
        <v>33115259</v>
      </c>
      <c r="R35" s="186">
        <v>33660999</v>
      </c>
      <c r="S35" s="186">
        <v>21782368</v>
      </c>
      <c r="T35" s="186">
        <v>20977519</v>
      </c>
      <c r="U35" s="186">
        <v>39865001</v>
      </c>
      <c r="V35" s="186">
        <v>19509248</v>
      </c>
      <c r="W35" s="186">
        <v>15851046</v>
      </c>
      <c r="X35" s="186">
        <v>25783076</v>
      </c>
      <c r="Y35" s="186">
        <v>37379691</v>
      </c>
      <c r="Z35" s="186">
        <v>26009857</v>
      </c>
      <c r="AA35" s="186">
        <v>12815612</v>
      </c>
      <c r="AB35" s="186">
        <v>21681354</v>
      </c>
      <c r="AC35" s="186">
        <v>13263797</v>
      </c>
      <c r="AD35" s="186">
        <v>7626716</v>
      </c>
      <c r="AE35" s="186">
        <v>13156564</v>
      </c>
      <c r="AF35" s="186">
        <v>22058067</v>
      </c>
      <c r="AG35" s="186">
        <v>19410934</v>
      </c>
      <c r="AH35" s="186">
        <v>14722611</v>
      </c>
      <c r="AI35" s="186">
        <v>15326305</v>
      </c>
    </row>
    <row r="36" spans="1:35">
      <c r="A36" s="175" t="s">
        <v>587</v>
      </c>
      <c r="B36" s="173" t="s">
        <v>431</v>
      </c>
      <c r="C36" s="173" t="s">
        <v>777</v>
      </c>
      <c r="D36" s="192">
        <v>0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0</v>
      </c>
      <c r="K36" s="192">
        <v>0</v>
      </c>
      <c r="L36" s="192">
        <v>0</v>
      </c>
      <c r="M36" s="192">
        <v>0</v>
      </c>
      <c r="N36" s="192">
        <v>0</v>
      </c>
      <c r="O36" s="192">
        <v>0</v>
      </c>
      <c r="P36" s="192">
        <v>0</v>
      </c>
      <c r="Q36" s="192">
        <v>0</v>
      </c>
      <c r="R36" s="192">
        <v>0</v>
      </c>
      <c r="S36" s="192">
        <v>0</v>
      </c>
      <c r="T36" s="192">
        <v>0</v>
      </c>
      <c r="U36" s="192">
        <v>0</v>
      </c>
      <c r="V36" s="192">
        <v>0</v>
      </c>
      <c r="W36" s="192">
        <v>0</v>
      </c>
      <c r="X36" s="192">
        <v>0</v>
      </c>
      <c r="Y36" s="192">
        <v>0</v>
      </c>
      <c r="Z36" s="192">
        <v>0</v>
      </c>
      <c r="AA36" s="192">
        <v>0</v>
      </c>
      <c r="AB36" s="192">
        <v>0</v>
      </c>
      <c r="AC36" s="192">
        <v>0</v>
      </c>
      <c r="AD36" s="192">
        <v>0</v>
      </c>
      <c r="AE36" s="192">
        <v>0</v>
      </c>
      <c r="AF36" s="192">
        <v>0</v>
      </c>
      <c r="AG36" s="192">
        <v>0</v>
      </c>
      <c r="AH36" s="192">
        <v>0</v>
      </c>
      <c r="AI36" s="192">
        <v>0</v>
      </c>
    </row>
    <row r="37" spans="1:35">
      <c r="A37" s="175" t="s">
        <v>588</v>
      </c>
      <c r="B37" s="173" t="s">
        <v>417</v>
      </c>
      <c r="C37" s="173" t="s">
        <v>756</v>
      </c>
      <c r="D37" s="188">
        <v>7183966</v>
      </c>
      <c r="E37" s="188">
        <v>4559191</v>
      </c>
      <c r="F37" s="188">
        <v>8057702</v>
      </c>
      <c r="G37" s="188">
        <v>4824157</v>
      </c>
      <c r="H37" s="188">
        <v>2909623</v>
      </c>
      <c r="I37" s="188">
        <v>2382858</v>
      </c>
      <c r="J37" s="188">
        <v>2259534</v>
      </c>
      <c r="K37" s="188">
        <v>2379845</v>
      </c>
      <c r="L37" s="188">
        <v>5521246</v>
      </c>
      <c r="M37" s="188">
        <v>8435547</v>
      </c>
      <c r="N37" s="188">
        <v>6008293</v>
      </c>
      <c r="O37" s="188">
        <v>14434371</v>
      </c>
      <c r="P37" s="188">
        <v>9373128</v>
      </c>
      <c r="Q37" s="188">
        <v>7043676</v>
      </c>
      <c r="R37" s="188">
        <v>4211254</v>
      </c>
      <c r="S37" s="188">
        <v>4600329</v>
      </c>
      <c r="T37" s="188">
        <v>8368913</v>
      </c>
      <c r="U37" s="188">
        <v>8857899</v>
      </c>
      <c r="V37" s="188">
        <v>12816909</v>
      </c>
      <c r="W37" s="188">
        <v>5273805</v>
      </c>
      <c r="X37" s="188">
        <v>1540427</v>
      </c>
      <c r="Y37" s="188">
        <v>4169801</v>
      </c>
      <c r="Z37" s="188">
        <v>1556265</v>
      </c>
      <c r="AA37" s="188">
        <v>2228555</v>
      </c>
      <c r="AB37" s="188">
        <v>4751710</v>
      </c>
      <c r="AC37" s="188">
        <v>1916105</v>
      </c>
      <c r="AD37" s="188">
        <v>1103861</v>
      </c>
      <c r="AE37" s="188">
        <v>2487111</v>
      </c>
      <c r="AF37" s="188">
        <v>1890702</v>
      </c>
      <c r="AG37" s="188">
        <v>1868860</v>
      </c>
      <c r="AH37" s="188">
        <v>687564</v>
      </c>
      <c r="AI37" s="188">
        <v>409503</v>
      </c>
    </row>
    <row r="38" spans="1:35">
      <c r="A38" s="175" t="s">
        <v>589</v>
      </c>
      <c r="B38" s="173" t="s">
        <v>432</v>
      </c>
      <c r="C38" s="173" t="s">
        <v>778</v>
      </c>
      <c r="D38" s="188">
        <v>34967162</v>
      </c>
      <c r="E38" s="188">
        <v>37060262</v>
      </c>
      <c r="F38" s="188">
        <v>44633505</v>
      </c>
      <c r="G38" s="188">
        <v>26685505</v>
      </c>
      <c r="H38" s="188">
        <v>28820069</v>
      </c>
      <c r="I38" s="188">
        <v>26021969</v>
      </c>
      <c r="J38" s="188">
        <v>25408304</v>
      </c>
      <c r="K38" s="188">
        <v>42880985</v>
      </c>
      <c r="L38" s="188">
        <v>25777783</v>
      </c>
      <c r="M38" s="188">
        <v>13832339</v>
      </c>
      <c r="N38" s="188">
        <v>27150904</v>
      </c>
      <c r="O38" s="188">
        <v>28711298</v>
      </c>
      <c r="P38" s="188">
        <v>23988240</v>
      </c>
      <c r="Q38" s="188">
        <v>26782922</v>
      </c>
      <c r="R38" s="188">
        <v>21928255</v>
      </c>
      <c r="S38" s="188">
        <v>17063006</v>
      </c>
      <c r="T38" s="188">
        <v>9032511</v>
      </c>
      <c r="U38" s="188">
        <v>10509378</v>
      </c>
      <c r="V38" s="188">
        <v>5218435</v>
      </c>
      <c r="W38" s="188">
        <v>10915194</v>
      </c>
      <c r="X38" s="188">
        <v>23983289</v>
      </c>
      <c r="Y38" s="188">
        <v>31094665</v>
      </c>
      <c r="Z38" s="188">
        <v>18898375</v>
      </c>
      <c r="AA38" s="188">
        <v>10686137</v>
      </c>
      <c r="AB38" s="188">
        <v>17044214</v>
      </c>
      <c r="AC38" s="188">
        <v>1100446</v>
      </c>
      <c r="AD38" s="188">
        <v>5076485</v>
      </c>
      <c r="AE38" s="188">
        <v>10342551</v>
      </c>
      <c r="AF38" s="188">
        <v>20050578</v>
      </c>
      <c r="AG38" s="188">
        <v>16247588</v>
      </c>
      <c r="AH38" s="188">
        <v>9168382</v>
      </c>
      <c r="AI38" s="188">
        <v>14736297</v>
      </c>
    </row>
    <row r="39" spans="1:35">
      <c r="A39" s="175" t="s">
        <v>590</v>
      </c>
      <c r="B39" s="175" t="s">
        <v>433</v>
      </c>
      <c r="C39" s="175" t="s">
        <v>779</v>
      </c>
      <c r="D39" s="190">
        <v>0</v>
      </c>
      <c r="E39" s="190">
        <v>0</v>
      </c>
      <c r="F39" s="190">
        <v>0</v>
      </c>
      <c r="G39" s="190">
        <v>0</v>
      </c>
      <c r="H39" s="190">
        <v>0</v>
      </c>
      <c r="I39" s="190">
        <v>0</v>
      </c>
      <c r="J39" s="190">
        <v>0</v>
      </c>
      <c r="K39" s="190">
        <v>0</v>
      </c>
      <c r="L39" s="190">
        <v>0</v>
      </c>
      <c r="M39" s="190">
        <v>0</v>
      </c>
      <c r="N39" s="190">
        <v>0</v>
      </c>
      <c r="O39" s="190">
        <v>0</v>
      </c>
      <c r="P39" s="190">
        <v>0</v>
      </c>
      <c r="Q39" s="190">
        <v>0</v>
      </c>
      <c r="R39" s="190">
        <v>0</v>
      </c>
      <c r="S39" s="190">
        <v>0</v>
      </c>
      <c r="T39" s="190">
        <v>0</v>
      </c>
      <c r="U39" s="190">
        <v>0</v>
      </c>
      <c r="V39" s="190">
        <v>0</v>
      </c>
      <c r="W39" s="190">
        <v>0</v>
      </c>
      <c r="X39" s="190">
        <v>0</v>
      </c>
      <c r="Y39" s="190">
        <v>0</v>
      </c>
      <c r="Z39" s="190">
        <v>0</v>
      </c>
      <c r="AA39" s="190">
        <v>0</v>
      </c>
      <c r="AB39" s="190">
        <v>0</v>
      </c>
      <c r="AC39" s="190">
        <v>0</v>
      </c>
      <c r="AD39" s="190">
        <v>0</v>
      </c>
      <c r="AE39" s="190">
        <v>0</v>
      </c>
      <c r="AF39" s="190">
        <v>0</v>
      </c>
      <c r="AG39" s="190">
        <v>0</v>
      </c>
      <c r="AH39" s="190">
        <v>0</v>
      </c>
      <c r="AI39" s="190">
        <v>0</v>
      </c>
    </row>
    <row r="40" spans="1:35">
      <c r="A40" s="175" t="s">
        <v>591</v>
      </c>
      <c r="B40" s="175" t="s">
        <v>434</v>
      </c>
      <c r="C40" s="175" t="s">
        <v>780</v>
      </c>
      <c r="D40" s="183">
        <v>34965261</v>
      </c>
      <c r="E40" s="183">
        <v>37059505</v>
      </c>
      <c r="F40" s="183">
        <v>44632214</v>
      </c>
      <c r="G40" s="183">
        <v>26684602</v>
      </c>
      <c r="H40" s="183">
        <v>28819370</v>
      </c>
      <c r="I40" s="183">
        <v>26017882</v>
      </c>
      <c r="J40" s="183">
        <v>25396072</v>
      </c>
      <c r="K40" s="183">
        <v>42879707</v>
      </c>
      <c r="L40" s="183">
        <v>25774617</v>
      </c>
      <c r="M40" s="183">
        <v>13831689</v>
      </c>
      <c r="N40" s="183">
        <v>27150006</v>
      </c>
      <c r="O40" s="183">
        <v>28710857</v>
      </c>
      <c r="P40" s="183">
        <v>23986733</v>
      </c>
      <c r="Q40" s="183">
        <v>26782846</v>
      </c>
      <c r="R40" s="183">
        <v>21928051</v>
      </c>
      <c r="S40" s="183">
        <v>17054645</v>
      </c>
      <c r="T40" s="183">
        <v>9032346</v>
      </c>
      <c r="U40" s="183">
        <v>10507144</v>
      </c>
      <c r="V40" s="183">
        <v>5218418</v>
      </c>
      <c r="W40" s="183">
        <v>10914662</v>
      </c>
      <c r="X40" s="183">
        <v>23983260</v>
      </c>
      <c r="Y40" s="183">
        <v>31093939</v>
      </c>
      <c r="Z40" s="183">
        <v>18898260</v>
      </c>
      <c r="AA40" s="183">
        <v>10686137</v>
      </c>
      <c r="AB40" s="183">
        <v>17044214</v>
      </c>
      <c r="AC40" s="183">
        <v>1100446</v>
      </c>
      <c r="AD40" s="183">
        <v>5076485</v>
      </c>
      <c r="AE40" s="183">
        <v>10342551</v>
      </c>
      <c r="AF40" s="183">
        <v>20050578</v>
      </c>
      <c r="AG40" s="183">
        <v>16247588</v>
      </c>
      <c r="AH40" s="183">
        <v>9168382</v>
      </c>
      <c r="AI40" s="183">
        <v>14736297</v>
      </c>
    </row>
    <row r="41" spans="1:35">
      <c r="A41" s="175" t="s">
        <v>592</v>
      </c>
      <c r="B41" s="175" t="s">
        <v>423</v>
      </c>
      <c r="C41" s="175" t="s">
        <v>762</v>
      </c>
      <c r="D41" s="183">
        <v>1901</v>
      </c>
      <c r="E41" s="183">
        <v>757</v>
      </c>
      <c r="F41" s="183">
        <v>1291</v>
      </c>
      <c r="G41" s="183">
        <v>903</v>
      </c>
      <c r="H41" s="183">
        <v>699</v>
      </c>
      <c r="I41" s="183">
        <v>5041</v>
      </c>
      <c r="J41" s="183">
        <v>12232</v>
      </c>
      <c r="K41" s="183">
        <v>1278</v>
      </c>
      <c r="L41" s="183">
        <v>3166</v>
      </c>
      <c r="M41" s="183">
        <v>650</v>
      </c>
      <c r="N41" s="183">
        <v>898</v>
      </c>
      <c r="O41" s="183">
        <v>441</v>
      </c>
      <c r="P41" s="183">
        <v>1507</v>
      </c>
      <c r="Q41" s="183">
        <v>91</v>
      </c>
      <c r="R41" s="183">
        <v>204</v>
      </c>
      <c r="S41" s="183">
        <v>8361</v>
      </c>
      <c r="T41" s="183">
        <v>165</v>
      </c>
      <c r="U41" s="183">
        <v>2234</v>
      </c>
      <c r="V41" s="183">
        <v>17</v>
      </c>
      <c r="W41" s="183">
        <v>656</v>
      </c>
      <c r="X41" s="183">
        <v>29</v>
      </c>
      <c r="Y41" s="183">
        <v>872</v>
      </c>
      <c r="Z41" s="183">
        <v>115</v>
      </c>
      <c r="AA41" s="183">
        <v>0</v>
      </c>
      <c r="AB41" s="183">
        <v>0</v>
      </c>
      <c r="AC41" s="183">
        <v>0</v>
      </c>
      <c r="AD41" s="183">
        <v>0</v>
      </c>
      <c r="AE41" s="183">
        <v>0</v>
      </c>
      <c r="AF41" s="183">
        <v>0</v>
      </c>
      <c r="AG41" s="183">
        <v>0</v>
      </c>
      <c r="AH41" s="183">
        <v>0</v>
      </c>
      <c r="AI41" s="183">
        <v>0</v>
      </c>
    </row>
    <row r="42" spans="1:35">
      <c r="A42" s="175" t="s">
        <v>593</v>
      </c>
      <c r="B42" s="173" t="s">
        <v>435</v>
      </c>
      <c r="C42" s="173" t="s">
        <v>781</v>
      </c>
      <c r="D42" s="188">
        <v>659765</v>
      </c>
      <c r="E42" s="188">
        <v>510312</v>
      </c>
      <c r="F42" s="188">
        <v>6099469</v>
      </c>
      <c r="G42" s="188">
        <v>584846</v>
      </c>
      <c r="H42" s="188">
        <v>68890</v>
      </c>
      <c r="I42" s="188">
        <v>1</v>
      </c>
      <c r="J42" s="188">
        <v>1</v>
      </c>
      <c r="K42" s="188">
        <v>508398</v>
      </c>
      <c r="L42" s="188">
        <v>107194</v>
      </c>
      <c r="M42" s="188">
        <v>115455</v>
      </c>
      <c r="N42" s="188">
        <v>5280995</v>
      </c>
      <c r="O42" s="188">
        <v>6453007</v>
      </c>
      <c r="P42" s="188">
        <v>74776</v>
      </c>
      <c r="Q42" s="188">
        <v>1</v>
      </c>
      <c r="R42" s="188">
        <v>7521490</v>
      </c>
      <c r="S42" s="188">
        <v>119033</v>
      </c>
      <c r="T42" s="188">
        <v>3576095</v>
      </c>
      <c r="U42" s="188">
        <v>20497724</v>
      </c>
      <c r="V42" s="188">
        <v>1473904</v>
      </c>
      <c r="W42" s="188">
        <v>1</v>
      </c>
      <c r="X42" s="188">
        <v>259360</v>
      </c>
      <c r="Y42" s="188">
        <v>2381242</v>
      </c>
      <c r="Z42" s="188">
        <v>5555217</v>
      </c>
      <c r="AA42" s="188">
        <v>201814</v>
      </c>
      <c r="AB42" s="188">
        <v>96209</v>
      </c>
      <c r="AC42" s="188">
        <v>10247246</v>
      </c>
      <c r="AD42" s="188">
        <v>1446370</v>
      </c>
      <c r="AE42" s="188">
        <v>326902</v>
      </c>
      <c r="AF42" s="188">
        <v>116787</v>
      </c>
      <c r="AG42" s="188">
        <v>1294486</v>
      </c>
      <c r="AH42" s="188">
        <v>4866665</v>
      </c>
      <c r="AI42" s="188">
        <v>180505</v>
      </c>
    </row>
    <row r="43" spans="1:35">
      <c r="A43" s="175" t="s">
        <v>594</v>
      </c>
      <c r="B43" s="175" t="s">
        <v>436</v>
      </c>
      <c r="C43" s="175" t="s">
        <v>782</v>
      </c>
      <c r="D43" s="183">
        <v>24805756</v>
      </c>
      <c r="E43" s="183">
        <v>23726398</v>
      </c>
      <c r="F43" s="183">
        <v>40577666</v>
      </c>
      <c r="G43" s="183">
        <v>30147776</v>
      </c>
      <c r="H43" s="183">
        <v>36626720</v>
      </c>
      <c r="I43" s="183">
        <v>46862830</v>
      </c>
      <c r="J43" s="183">
        <v>61381628</v>
      </c>
      <c r="K43" s="183">
        <v>45744096</v>
      </c>
      <c r="L43" s="183">
        <v>50972471</v>
      </c>
      <c r="M43" s="183">
        <v>46115539</v>
      </c>
      <c r="N43" s="183">
        <v>76441713</v>
      </c>
      <c r="O43" s="183">
        <v>45226682</v>
      </c>
      <c r="P43" s="183">
        <v>49494741</v>
      </c>
      <c r="Q43" s="183">
        <v>36220726</v>
      </c>
      <c r="R43" s="183">
        <v>89525699</v>
      </c>
      <c r="S43" s="183">
        <v>51709775</v>
      </c>
      <c r="T43" s="183">
        <v>40646998</v>
      </c>
      <c r="U43" s="183">
        <v>43862665</v>
      </c>
      <c r="V43" s="183">
        <v>32746740</v>
      </c>
      <c r="W43" s="183">
        <v>27074827</v>
      </c>
      <c r="X43" s="183">
        <v>25869518</v>
      </c>
      <c r="Y43" s="183">
        <v>15721221</v>
      </c>
      <c r="Z43" s="183">
        <v>23271270</v>
      </c>
      <c r="AA43" s="183">
        <v>20480165</v>
      </c>
      <c r="AB43" s="183">
        <v>18906853</v>
      </c>
      <c r="AC43" s="183">
        <v>16330240</v>
      </c>
      <c r="AD43" s="183">
        <v>15088514</v>
      </c>
      <c r="AE43" s="183">
        <v>10389294</v>
      </c>
      <c r="AF43" s="183">
        <v>41463448</v>
      </c>
      <c r="AG43" s="183">
        <v>14965611</v>
      </c>
      <c r="AH43" s="183">
        <v>11638143</v>
      </c>
      <c r="AI43" s="183">
        <v>23041526</v>
      </c>
    </row>
    <row r="44" spans="1:35">
      <c r="A44" s="175" t="s">
        <v>595</v>
      </c>
      <c r="B44" s="175" t="s">
        <v>437</v>
      </c>
      <c r="C44" s="175" t="s">
        <v>783</v>
      </c>
      <c r="D44" s="183">
        <v>132899</v>
      </c>
      <c r="E44" s="183">
        <v>0</v>
      </c>
      <c r="F44" s="183">
        <v>7122821</v>
      </c>
      <c r="G44" s="183">
        <v>4315676</v>
      </c>
      <c r="H44" s="183">
        <v>673046</v>
      </c>
      <c r="I44" s="183">
        <v>609070</v>
      </c>
      <c r="J44" s="183">
        <v>92690</v>
      </c>
      <c r="K44" s="183">
        <v>7136483</v>
      </c>
      <c r="L44" s="183">
        <v>1714800</v>
      </c>
      <c r="M44" s="183">
        <v>2489536</v>
      </c>
      <c r="N44" s="183">
        <v>68077</v>
      </c>
      <c r="O44" s="183">
        <v>552045</v>
      </c>
      <c r="P44" s="183">
        <v>66980</v>
      </c>
      <c r="Q44" s="183">
        <v>68774</v>
      </c>
      <c r="R44" s="183">
        <v>1196621</v>
      </c>
      <c r="S44" s="183">
        <v>893902</v>
      </c>
      <c r="T44" s="183">
        <v>52440</v>
      </c>
      <c r="U44" s="183">
        <v>3309811</v>
      </c>
      <c r="V44" s="183">
        <v>7367491</v>
      </c>
      <c r="W44" s="183">
        <v>13363</v>
      </c>
      <c r="X44" s="183">
        <v>109496</v>
      </c>
      <c r="Y44" s="183">
        <v>1816317</v>
      </c>
      <c r="Z44" s="183">
        <v>1290571</v>
      </c>
      <c r="AA44" s="183">
        <v>7089</v>
      </c>
      <c r="AB44" s="183">
        <v>311155</v>
      </c>
      <c r="AC44" s="183">
        <v>596109</v>
      </c>
      <c r="AD44" s="183">
        <v>214558</v>
      </c>
      <c r="AE44" s="183">
        <v>8303</v>
      </c>
      <c r="AF44" s="183">
        <v>0</v>
      </c>
      <c r="AG44" s="183">
        <v>1068</v>
      </c>
      <c r="AH44" s="183">
        <v>5920</v>
      </c>
      <c r="AI44" s="183">
        <v>12212</v>
      </c>
    </row>
    <row r="45" spans="1:35">
      <c r="A45" s="175" t="s">
        <v>596</v>
      </c>
      <c r="B45" s="175" t="s">
        <v>438</v>
      </c>
      <c r="C45" s="175" t="s">
        <v>784</v>
      </c>
      <c r="D45" s="183">
        <v>215636</v>
      </c>
      <c r="E45" s="183">
        <v>220706</v>
      </c>
      <c r="F45" s="183">
        <v>222998</v>
      </c>
      <c r="G45" s="183">
        <v>200843</v>
      </c>
      <c r="H45" s="183">
        <v>210621</v>
      </c>
      <c r="I45" s="183">
        <v>538107</v>
      </c>
      <c r="J45" s="183">
        <v>178709</v>
      </c>
      <c r="K45" s="183">
        <v>188921</v>
      </c>
      <c r="L45" s="183">
        <v>249801</v>
      </c>
      <c r="M45" s="183">
        <v>271864</v>
      </c>
      <c r="N45" s="183">
        <v>233366</v>
      </c>
      <c r="O45" s="183">
        <v>310157</v>
      </c>
      <c r="P45" s="183">
        <v>277181</v>
      </c>
      <c r="Q45" s="183">
        <v>276399</v>
      </c>
      <c r="R45" s="183">
        <v>300850</v>
      </c>
      <c r="S45" s="183">
        <v>230808</v>
      </c>
      <c r="T45" s="183">
        <v>257918</v>
      </c>
      <c r="U45" s="183">
        <v>451560</v>
      </c>
      <c r="V45" s="183">
        <v>298961</v>
      </c>
      <c r="W45" s="183">
        <v>283906</v>
      </c>
      <c r="X45" s="183">
        <v>317257</v>
      </c>
      <c r="Y45" s="183">
        <v>240392</v>
      </c>
      <c r="Z45" s="183">
        <v>343603</v>
      </c>
      <c r="AA45" s="183">
        <v>1290024</v>
      </c>
      <c r="AB45" s="183">
        <v>43446</v>
      </c>
      <c r="AC45" s="183">
        <v>2318083</v>
      </c>
      <c r="AD45" s="183">
        <v>36032</v>
      </c>
      <c r="AE45" s="183">
        <v>32562</v>
      </c>
      <c r="AF45" s="183">
        <v>10289</v>
      </c>
      <c r="AG45" s="183">
        <v>730724</v>
      </c>
      <c r="AH45" s="183">
        <v>131</v>
      </c>
      <c r="AI45" s="183">
        <v>120469</v>
      </c>
    </row>
    <row r="46" spans="1:35">
      <c r="A46" s="175" t="s">
        <v>597</v>
      </c>
      <c r="B46" s="175" t="s">
        <v>439</v>
      </c>
      <c r="C46" s="175" t="s">
        <v>785</v>
      </c>
      <c r="D46" s="183">
        <v>11052776</v>
      </c>
      <c r="E46" s="183">
        <v>10132286</v>
      </c>
      <c r="F46" s="183">
        <v>20585537</v>
      </c>
      <c r="G46" s="183">
        <v>24601774</v>
      </c>
      <c r="H46" s="183">
        <v>17309212</v>
      </c>
      <c r="I46" s="183">
        <v>30885568</v>
      </c>
      <c r="J46" s="183">
        <v>19171641</v>
      </c>
      <c r="K46" s="183">
        <v>17992098</v>
      </c>
      <c r="L46" s="183">
        <v>16566517</v>
      </c>
      <c r="M46" s="183">
        <v>21585969</v>
      </c>
      <c r="N46" s="183">
        <v>15381162</v>
      </c>
      <c r="O46" s="183">
        <v>22215024</v>
      </c>
      <c r="P46" s="183">
        <v>14923542</v>
      </c>
      <c r="Q46" s="183">
        <v>14528192</v>
      </c>
      <c r="R46" s="183">
        <v>13239809</v>
      </c>
      <c r="S46" s="183">
        <v>20644848</v>
      </c>
      <c r="T46" s="183">
        <v>17348971</v>
      </c>
      <c r="U46" s="183">
        <v>73652087</v>
      </c>
      <c r="V46" s="183">
        <v>39840012</v>
      </c>
      <c r="W46" s="183">
        <v>34393350</v>
      </c>
      <c r="X46" s="183">
        <v>37828969</v>
      </c>
      <c r="Y46" s="183">
        <v>40660368</v>
      </c>
      <c r="Z46" s="183">
        <v>39601926</v>
      </c>
      <c r="AA46" s="183">
        <v>78415349</v>
      </c>
      <c r="AB46" s="183">
        <v>60905876</v>
      </c>
      <c r="AC46" s="183">
        <v>90568777</v>
      </c>
      <c r="AD46" s="183">
        <v>67202386</v>
      </c>
      <c r="AE46" s="183">
        <v>66207650</v>
      </c>
      <c r="AF46" s="183">
        <v>68774141</v>
      </c>
      <c r="AG46" s="183">
        <v>57013817</v>
      </c>
      <c r="AH46" s="183">
        <v>52366625</v>
      </c>
      <c r="AI46" s="183">
        <v>33826021</v>
      </c>
    </row>
    <row r="47" spans="1:35">
      <c r="A47" s="175" t="s">
        <v>598</v>
      </c>
      <c r="B47" s="175" t="s">
        <v>176</v>
      </c>
      <c r="C47" s="175" t="s">
        <v>786</v>
      </c>
      <c r="D47" s="183">
        <v>537139</v>
      </c>
      <c r="E47" s="183">
        <v>198650</v>
      </c>
      <c r="F47" s="183">
        <v>1232920</v>
      </c>
      <c r="G47" s="183">
        <v>1349712</v>
      </c>
      <c r="H47" s="183">
        <v>996647</v>
      </c>
      <c r="I47" s="183">
        <v>1139641</v>
      </c>
      <c r="J47" s="183">
        <v>1467018</v>
      </c>
      <c r="K47" s="183">
        <v>1958865</v>
      </c>
      <c r="L47" s="183">
        <v>1672471</v>
      </c>
      <c r="M47" s="183">
        <v>1157206</v>
      </c>
      <c r="N47" s="183">
        <v>1059277</v>
      </c>
      <c r="O47" s="183">
        <v>904534</v>
      </c>
      <c r="P47" s="183">
        <v>710779</v>
      </c>
      <c r="Q47" s="183">
        <v>472419</v>
      </c>
      <c r="R47" s="183">
        <v>532394</v>
      </c>
      <c r="S47" s="183">
        <v>485065</v>
      </c>
      <c r="T47" s="183">
        <v>495283</v>
      </c>
      <c r="U47" s="183">
        <v>1138626</v>
      </c>
      <c r="V47" s="183">
        <v>973039</v>
      </c>
      <c r="W47" s="183">
        <v>1205113</v>
      </c>
      <c r="X47" s="183">
        <v>1571425</v>
      </c>
      <c r="Y47" s="183">
        <v>2300295</v>
      </c>
      <c r="Z47" s="183">
        <v>2003887</v>
      </c>
      <c r="AA47" s="183">
        <v>1292275</v>
      </c>
      <c r="AB47" s="183">
        <v>1788530</v>
      </c>
      <c r="AC47" s="183">
        <v>1307880</v>
      </c>
      <c r="AD47" s="183">
        <v>1750963</v>
      </c>
      <c r="AE47" s="183">
        <v>2939946</v>
      </c>
      <c r="AF47" s="183">
        <v>3474880</v>
      </c>
      <c r="AG47" s="183">
        <v>1042613</v>
      </c>
      <c r="AH47" s="183">
        <v>1846819</v>
      </c>
      <c r="AI47" s="183">
        <v>1860490</v>
      </c>
    </row>
    <row r="48" spans="1:35">
      <c r="A48" s="175" t="s">
        <v>599</v>
      </c>
      <c r="B48" s="175" t="s">
        <v>440</v>
      </c>
      <c r="C48" s="175" t="s">
        <v>787</v>
      </c>
      <c r="D48" s="193">
        <v>0</v>
      </c>
      <c r="E48" s="193">
        <v>0</v>
      </c>
      <c r="F48" s="193">
        <v>0</v>
      </c>
      <c r="G48" s="193">
        <v>0</v>
      </c>
      <c r="H48" s="193">
        <v>0</v>
      </c>
      <c r="I48" s="193">
        <v>0</v>
      </c>
      <c r="J48" s="193">
        <v>0</v>
      </c>
      <c r="K48" s="193">
        <v>0</v>
      </c>
      <c r="L48" s="193">
        <v>0</v>
      </c>
      <c r="M48" s="193">
        <v>150494</v>
      </c>
      <c r="N48" s="193">
        <v>103509</v>
      </c>
      <c r="O48" s="193">
        <v>0</v>
      </c>
      <c r="P48" s="193">
        <v>0</v>
      </c>
      <c r="Q48" s="193">
        <v>0</v>
      </c>
      <c r="R48" s="193">
        <v>0</v>
      </c>
      <c r="S48" s="193">
        <v>0</v>
      </c>
      <c r="T48" s="193">
        <v>0</v>
      </c>
      <c r="U48" s="193">
        <v>41060</v>
      </c>
      <c r="V48" s="193">
        <v>124338</v>
      </c>
      <c r="W48" s="193">
        <v>0</v>
      </c>
      <c r="X48" s="193">
        <v>0</v>
      </c>
      <c r="Y48" s="193">
        <v>0</v>
      </c>
      <c r="Z48" s="193">
        <v>0</v>
      </c>
      <c r="AA48" s="193">
        <v>0</v>
      </c>
      <c r="AB48" s="193">
        <v>0</v>
      </c>
      <c r="AC48" s="193">
        <v>0</v>
      </c>
      <c r="AD48" s="193">
        <v>0</v>
      </c>
      <c r="AE48" s="193">
        <v>0</v>
      </c>
      <c r="AF48" s="193">
        <v>0</v>
      </c>
      <c r="AG48" s="193">
        <v>0</v>
      </c>
      <c r="AH48" s="193">
        <v>0</v>
      </c>
      <c r="AI48" s="193">
        <v>0</v>
      </c>
    </row>
    <row r="49" spans="1:35">
      <c r="A49" s="175" t="s">
        <v>600</v>
      </c>
      <c r="B49" s="175" t="s">
        <v>166</v>
      </c>
      <c r="C49" s="175" t="s">
        <v>768</v>
      </c>
      <c r="D49" s="193">
        <v>0</v>
      </c>
      <c r="E49" s="193">
        <v>0</v>
      </c>
      <c r="F49" s="193">
        <v>0</v>
      </c>
      <c r="G49" s="193">
        <v>0</v>
      </c>
      <c r="H49" s="193">
        <v>78090</v>
      </c>
      <c r="I49" s="193">
        <v>12292</v>
      </c>
      <c r="J49" s="193">
        <v>0</v>
      </c>
      <c r="K49" s="193">
        <v>64326</v>
      </c>
      <c r="L49" s="193">
        <v>96950</v>
      </c>
      <c r="M49" s="193">
        <v>220464</v>
      </c>
      <c r="N49" s="193">
        <v>266225</v>
      </c>
      <c r="O49" s="193">
        <v>290229</v>
      </c>
      <c r="P49" s="193">
        <v>334802</v>
      </c>
      <c r="Q49" s="193">
        <v>0</v>
      </c>
      <c r="R49" s="193">
        <v>348149</v>
      </c>
      <c r="S49" s="193">
        <v>231170</v>
      </c>
      <c r="T49" s="193">
        <v>0</v>
      </c>
      <c r="U49" s="193">
        <v>0</v>
      </c>
      <c r="V49" s="193">
        <v>0</v>
      </c>
      <c r="W49" s="193">
        <v>641377</v>
      </c>
      <c r="X49" s="193">
        <v>0</v>
      </c>
      <c r="Y49" s="193">
        <v>485377</v>
      </c>
      <c r="Z49" s="193">
        <v>0</v>
      </c>
      <c r="AA49" s="193">
        <v>2088189</v>
      </c>
      <c r="AB49" s="193">
        <v>2558018</v>
      </c>
      <c r="AC49" s="193">
        <v>0</v>
      </c>
      <c r="AD49" s="193">
        <v>0</v>
      </c>
      <c r="AE49" s="193">
        <v>0</v>
      </c>
      <c r="AF49" s="193">
        <v>0</v>
      </c>
      <c r="AG49" s="193">
        <v>0</v>
      </c>
      <c r="AH49" s="193">
        <v>0</v>
      </c>
      <c r="AI49" s="193">
        <v>0</v>
      </c>
    </row>
    <row r="50" spans="1:35">
      <c r="A50" s="175" t="s">
        <v>601</v>
      </c>
      <c r="B50" s="175" t="s">
        <v>177</v>
      </c>
      <c r="C50" s="175" t="s">
        <v>788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0"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0">
        <v>0</v>
      </c>
      <c r="Q50" s="190">
        <v>0</v>
      </c>
      <c r="R50" s="190">
        <v>1429864</v>
      </c>
      <c r="S50" s="190">
        <v>1386710</v>
      </c>
      <c r="T50" s="190">
        <v>1332639</v>
      </c>
      <c r="U50" s="190">
        <v>1282882</v>
      </c>
      <c r="V50" s="190">
        <v>1232782</v>
      </c>
      <c r="W50" s="190">
        <v>1277227</v>
      </c>
      <c r="X50" s="190">
        <v>1207443</v>
      </c>
      <c r="Y50" s="190">
        <v>1151145</v>
      </c>
      <c r="Z50" s="190">
        <v>1091281</v>
      </c>
      <c r="AA50" s="190">
        <v>1029111</v>
      </c>
      <c r="AB50" s="190">
        <v>967034</v>
      </c>
      <c r="AC50" s="190">
        <v>918225</v>
      </c>
      <c r="AD50" s="190">
        <v>859932</v>
      </c>
      <c r="AE50" s="190">
        <v>690559</v>
      </c>
      <c r="AF50" s="190">
        <v>636411</v>
      </c>
      <c r="AG50" s="190">
        <v>571289</v>
      </c>
      <c r="AH50" s="190">
        <v>496393</v>
      </c>
      <c r="AI50" s="190">
        <v>2784304</v>
      </c>
    </row>
    <row r="51" spans="1:35" ht="15" thickBot="1">
      <c r="A51" s="173" t="s">
        <v>602</v>
      </c>
      <c r="B51" s="173" t="s">
        <v>133</v>
      </c>
      <c r="C51" s="173" t="s">
        <v>789</v>
      </c>
      <c r="D51" s="131">
        <v>79555099</v>
      </c>
      <c r="E51" s="131">
        <v>76407805</v>
      </c>
      <c r="F51" s="131">
        <v>128532618</v>
      </c>
      <c r="G51" s="131">
        <v>92710289</v>
      </c>
      <c r="H51" s="131">
        <v>87692918</v>
      </c>
      <c r="I51" s="131">
        <v>108110061</v>
      </c>
      <c r="J51" s="131">
        <v>109959525</v>
      </c>
      <c r="K51" s="131">
        <v>118854017</v>
      </c>
      <c r="L51" s="131">
        <v>102679233</v>
      </c>
      <c r="M51" s="131">
        <v>94374413</v>
      </c>
      <c r="N51" s="131">
        <v>131993521</v>
      </c>
      <c r="O51" s="131">
        <v>119097347</v>
      </c>
      <c r="P51" s="131">
        <v>99244169</v>
      </c>
      <c r="Q51" s="131">
        <v>85211716</v>
      </c>
      <c r="R51" s="131">
        <v>140234385</v>
      </c>
      <c r="S51" s="131">
        <v>97364646</v>
      </c>
      <c r="T51" s="131">
        <v>81111768</v>
      </c>
      <c r="U51" s="131">
        <v>163603692</v>
      </c>
      <c r="V51" s="131">
        <v>102092611</v>
      </c>
      <c r="W51" s="131">
        <v>80098832</v>
      </c>
      <c r="X51" s="131">
        <v>92687184</v>
      </c>
      <c r="Y51" s="131">
        <v>99269429</v>
      </c>
      <c r="Z51" s="131">
        <v>93612395</v>
      </c>
      <c r="AA51" s="131">
        <v>115329625</v>
      </c>
      <c r="AB51" s="131">
        <v>104604248</v>
      </c>
      <c r="AC51" s="131">
        <v>125303111</v>
      </c>
      <c r="AD51" s="131">
        <v>92779101</v>
      </c>
      <c r="AE51" s="131">
        <v>93424878</v>
      </c>
      <c r="AF51" s="131">
        <v>136417236</v>
      </c>
      <c r="AG51" s="131">
        <v>93736056</v>
      </c>
      <c r="AH51" s="131">
        <v>81076642</v>
      </c>
      <c r="AI51" s="131">
        <v>76971327</v>
      </c>
    </row>
    <row r="52" spans="1:35" ht="15.75" customHeight="1" thickTop="1"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</row>
    <row r="53" spans="1:35">
      <c r="B53" s="173" t="s">
        <v>134</v>
      </c>
      <c r="C53" s="173" t="s">
        <v>790</v>
      </c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</row>
    <row r="54" spans="1:35">
      <c r="A54" s="175" t="s">
        <v>603</v>
      </c>
      <c r="B54" s="175" t="s">
        <v>181</v>
      </c>
      <c r="C54" s="175" t="s">
        <v>791</v>
      </c>
      <c r="D54" s="183">
        <v>2185414</v>
      </c>
      <c r="E54" s="183">
        <v>2185414</v>
      </c>
      <c r="F54" s="183">
        <v>36393567</v>
      </c>
      <c r="G54" s="183">
        <v>36393567</v>
      </c>
      <c r="H54" s="183">
        <v>36393567</v>
      </c>
      <c r="I54" s="183">
        <v>36393567</v>
      </c>
      <c r="J54" s="183">
        <v>36393567</v>
      </c>
      <c r="K54" s="183">
        <v>36393567</v>
      </c>
      <c r="L54" s="183">
        <v>36393567</v>
      </c>
      <c r="M54" s="183">
        <v>36393567</v>
      </c>
      <c r="N54" s="183">
        <v>36393567</v>
      </c>
      <c r="O54" s="183">
        <v>36393567</v>
      </c>
      <c r="P54" s="183">
        <v>36393567</v>
      </c>
      <c r="Q54" s="183">
        <v>36393567</v>
      </c>
      <c r="R54" s="183">
        <v>36393567</v>
      </c>
      <c r="S54" s="183">
        <v>36393567</v>
      </c>
      <c r="T54" s="183">
        <v>36393567</v>
      </c>
      <c r="U54" s="183">
        <v>36393567</v>
      </c>
      <c r="V54" s="183">
        <v>36393567</v>
      </c>
      <c r="W54" s="183">
        <v>36393567</v>
      </c>
      <c r="X54" s="183">
        <v>36393567</v>
      </c>
      <c r="Y54" s="183">
        <v>36393567</v>
      </c>
      <c r="Z54" s="183">
        <v>36393567</v>
      </c>
      <c r="AA54" s="183">
        <v>36393567</v>
      </c>
      <c r="AB54" s="183">
        <v>36393567</v>
      </c>
      <c r="AC54" s="183">
        <v>36393567</v>
      </c>
      <c r="AD54" s="183">
        <v>36393567</v>
      </c>
      <c r="AE54" s="183">
        <v>36393567</v>
      </c>
      <c r="AF54" s="183">
        <v>36393567</v>
      </c>
      <c r="AG54" s="183">
        <v>36393567</v>
      </c>
      <c r="AH54" s="183">
        <v>36393567</v>
      </c>
      <c r="AI54" s="183">
        <v>36393567</v>
      </c>
    </row>
    <row r="55" spans="1:35">
      <c r="A55" s="175" t="s">
        <v>604</v>
      </c>
      <c r="B55" s="175" t="s">
        <v>182</v>
      </c>
      <c r="C55" s="175" t="s">
        <v>792</v>
      </c>
      <c r="D55" s="183">
        <v>-108696</v>
      </c>
      <c r="E55" s="183">
        <v>-35359</v>
      </c>
      <c r="F55" s="183">
        <v>-3921268</v>
      </c>
      <c r="G55" s="183">
        <v>-3830190</v>
      </c>
      <c r="H55" s="183">
        <v>-3844578</v>
      </c>
      <c r="I55" s="183">
        <v>-3746200</v>
      </c>
      <c r="J55" s="183">
        <v>-3763046</v>
      </c>
      <c r="K55" s="183">
        <v>-1523648</v>
      </c>
      <c r="L55" s="183">
        <v>-1663597</v>
      </c>
      <c r="M55" s="183">
        <v>-2013965</v>
      </c>
      <c r="N55" s="183">
        <v>-1964118</v>
      </c>
      <c r="O55" s="183">
        <v>-1959893</v>
      </c>
      <c r="P55" s="183">
        <v>-2083633</v>
      </c>
      <c r="Q55" s="183">
        <v>-2399429</v>
      </c>
      <c r="R55" s="183">
        <v>-3024805</v>
      </c>
      <c r="S55" s="183">
        <v>-2983114</v>
      </c>
      <c r="T55" s="183">
        <v>-3030679</v>
      </c>
      <c r="U55" s="183">
        <v>-3098697</v>
      </c>
      <c r="V55" s="183">
        <v>-3221261</v>
      </c>
      <c r="W55" s="183">
        <v>-3287478</v>
      </c>
      <c r="X55" s="183">
        <v>-3377333</v>
      </c>
      <c r="Y55" s="183">
        <v>-3431739</v>
      </c>
      <c r="Z55" s="183">
        <v>-3403500</v>
      </c>
      <c r="AA55" s="183">
        <v>-3812899</v>
      </c>
      <c r="AB55" s="183">
        <v>-4035881</v>
      </c>
      <c r="AC55" s="183">
        <v>-4083339</v>
      </c>
      <c r="AD55" s="183">
        <v>-4126925</v>
      </c>
      <c r="AE55" s="183">
        <v>-4047559</v>
      </c>
      <c r="AF55" s="183">
        <v>-4035530</v>
      </c>
      <c r="AG55" s="183">
        <v>-4028721</v>
      </c>
      <c r="AH55" s="183">
        <v>-4031601</v>
      </c>
      <c r="AI55" s="183">
        <v>-3738512</v>
      </c>
    </row>
    <row r="56" spans="1:35">
      <c r="A56" s="175" t="s">
        <v>605</v>
      </c>
      <c r="B56" s="175" t="s">
        <v>441</v>
      </c>
      <c r="C56" s="175" t="s">
        <v>793</v>
      </c>
      <c r="D56" s="183">
        <v>31596322</v>
      </c>
      <c r="E56" s="183">
        <v>31596322</v>
      </c>
      <c r="F56" s="183">
        <v>3927491</v>
      </c>
      <c r="G56" s="183">
        <v>3927491</v>
      </c>
      <c r="H56" s="183">
        <v>3927491</v>
      </c>
      <c r="I56" s="183">
        <v>3927491</v>
      </c>
      <c r="J56" s="183">
        <v>5160875</v>
      </c>
      <c r="K56" s="183">
        <v>5160875</v>
      </c>
      <c r="L56" s="183">
        <v>5160875</v>
      </c>
      <c r="M56" s="183">
        <v>5160875</v>
      </c>
      <c r="N56" s="183">
        <v>7619057</v>
      </c>
      <c r="O56" s="183">
        <v>7619057</v>
      </c>
      <c r="P56" s="183">
        <v>7619057</v>
      </c>
      <c r="Q56" s="183">
        <v>7769140</v>
      </c>
      <c r="R56" s="183">
        <v>9892163</v>
      </c>
      <c r="S56" s="183">
        <v>9892163</v>
      </c>
      <c r="T56" s="183">
        <v>9892163</v>
      </c>
      <c r="U56" s="183">
        <v>9892163</v>
      </c>
      <c r="V56" s="183">
        <v>4057698</v>
      </c>
      <c r="W56" s="183">
        <v>4057698</v>
      </c>
      <c r="X56" s="183">
        <v>4057698</v>
      </c>
      <c r="Y56" s="183">
        <v>4057698</v>
      </c>
      <c r="Z56" s="183">
        <v>5383198</v>
      </c>
      <c r="AA56" s="183">
        <v>5383198</v>
      </c>
      <c r="AB56" s="183">
        <v>5383198</v>
      </c>
      <c r="AC56" s="183">
        <v>5383198</v>
      </c>
      <c r="AD56" s="183">
        <v>7726021</v>
      </c>
      <c r="AE56" s="183">
        <v>1</v>
      </c>
      <c r="AF56" s="183">
        <v>1</v>
      </c>
      <c r="AG56" s="183">
        <v>1</v>
      </c>
      <c r="AH56" s="183">
        <v>3502766</v>
      </c>
      <c r="AI56" s="183">
        <v>3502766</v>
      </c>
    </row>
    <row r="57" spans="1:35">
      <c r="A57" s="175" t="s">
        <v>606</v>
      </c>
      <c r="B57" s="175" t="s">
        <v>442</v>
      </c>
      <c r="C57" s="175" t="s">
        <v>794</v>
      </c>
      <c r="D57" s="183">
        <v>2113767</v>
      </c>
      <c r="E57" s="183">
        <v>1870881</v>
      </c>
      <c r="F57" s="183">
        <v>203269</v>
      </c>
      <c r="G57" s="183">
        <v>147551</v>
      </c>
      <c r="H57" s="183">
        <v>731876</v>
      </c>
      <c r="I57" s="183">
        <v>1233384</v>
      </c>
      <c r="J57" s="183">
        <v>431200</v>
      </c>
      <c r="K57" s="183">
        <v>1214737</v>
      </c>
      <c r="L57" s="183">
        <v>1644741</v>
      </c>
      <c r="M57" s="183">
        <v>2458182</v>
      </c>
      <c r="N57" s="183">
        <v>489328</v>
      </c>
      <c r="O57" s="183">
        <v>1297852</v>
      </c>
      <c r="P57" s="183">
        <v>1873342</v>
      </c>
      <c r="Q57" s="183">
        <v>2123023</v>
      </c>
      <c r="R57" s="183">
        <v>506079</v>
      </c>
      <c r="S57" s="183">
        <v>785726</v>
      </c>
      <c r="T57" s="183">
        <v>-2745245</v>
      </c>
      <c r="U57" s="183">
        <v>-5834465</v>
      </c>
      <c r="V57" s="183">
        <v>58801</v>
      </c>
      <c r="W57" s="183">
        <v>688561</v>
      </c>
      <c r="X57" s="183">
        <v>981313</v>
      </c>
      <c r="Y57" s="183">
        <v>1325500</v>
      </c>
      <c r="Z57" s="183">
        <v>1693324</v>
      </c>
      <c r="AA57" s="183">
        <v>1325813</v>
      </c>
      <c r="AB57" s="183">
        <v>1431404</v>
      </c>
      <c r="AC57" s="183">
        <v>2342823</v>
      </c>
      <c r="AD57" s="183">
        <v>1160076</v>
      </c>
      <c r="AE57" s="183">
        <v>2531434</v>
      </c>
      <c r="AF57" s="183">
        <v>3259166</v>
      </c>
      <c r="AG57" s="183">
        <v>3502765</v>
      </c>
      <c r="AH57" s="183">
        <v>124362</v>
      </c>
      <c r="AI57" s="183">
        <v>775523</v>
      </c>
    </row>
    <row r="58" spans="1:35">
      <c r="A58" s="175" t="s">
        <v>607</v>
      </c>
      <c r="B58" s="175" t="s">
        <v>443</v>
      </c>
      <c r="C58" s="175" t="s">
        <v>795</v>
      </c>
      <c r="D58" s="190">
        <v>0</v>
      </c>
      <c r="E58" s="190">
        <v>0</v>
      </c>
      <c r="F58" s="190">
        <v>0</v>
      </c>
      <c r="G58" s="190">
        <v>0</v>
      </c>
      <c r="H58" s="190">
        <v>0</v>
      </c>
      <c r="I58" s="190">
        <v>0</v>
      </c>
      <c r="J58" s="190">
        <v>0</v>
      </c>
      <c r="K58" s="190">
        <v>0</v>
      </c>
      <c r="L58" s="190">
        <v>0</v>
      </c>
      <c r="M58" s="190">
        <v>0</v>
      </c>
      <c r="N58" s="190">
        <v>0</v>
      </c>
      <c r="O58" s="190">
        <v>0</v>
      </c>
      <c r="P58" s="190">
        <v>0</v>
      </c>
      <c r="Q58" s="190">
        <v>0</v>
      </c>
      <c r="R58" s="190">
        <v>0</v>
      </c>
      <c r="S58" s="190">
        <v>0</v>
      </c>
      <c r="T58" s="190">
        <v>0</v>
      </c>
      <c r="U58" s="190">
        <v>0</v>
      </c>
      <c r="V58" s="190">
        <v>0</v>
      </c>
      <c r="W58" s="190">
        <v>0</v>
      </c>
      <c r="X58" s="190">
        <v>0</v>
      </c>
      <c r="Y58" s="190">
        <v>0</v>
      </c>
      <c r="Z58" s="190">
        <v>0</v>
      </c>
      <c r="AA58" s="190">
        <v>0</v>
      </c>
      <c r="AB58" s="190">
        <v>0</v>
      </c>
      <c r="AC58" s="190">
        <v>0</v>
      </c>
      <c r="AD58" s="190">
        <v>0</v>
      </c>
      <c r="AE58" s="190">
        <v>0</v>
      </c>
      <c r="AF58" s="190">
        <v>0</v>
      </c>
      <c r="AG58" s="190">
        <v>0</v>
      </c>
      <c r="AH58" s="190">
        <v>0</v>
      </c>
      <c r="AI58" s="190">
        <v>0</v>
      </c>
    </row>
    <row r="59" spans="1:35" ht="18" customHeight="1">
      <c r="A59" s="173" t="s">
        <v>608</v>
      </c>
      <c r="B59" s="173" t="s">
        <v>444</v>
      </c>
      <c r="C59" s="173" t="s">
        <v>796</v>
      </c>
      <c r="D59" s="194">
        <v>35786807</v>
      </c>
      <c r="E59" s="194">
        <v>35617258</v>
      </c>
      <c r="F59" s="194">
        <v>36603059</v>
      </c>
      <c r="G59" s="194">
        <v>36638419</v>
      </c>
      <c r="H59" s="194">
        <v>37208356</v>
      </c>
      <c r="I59" s="194">
        <v>37808242</v>
      </c>
      <c r="J59" s="194">
        <v>38222596</v>
      </c>
      <c r="K59" s="194">
        <v>41245531</v>
      </c>
      <c r="L59" s="194">
        <v>41535586</v>
      </c>
      <c r="M59" s="194">
        <v>41998659</v>
      </c>
      <c r="N59" s="194">
        <v>42537834</v>
      </c>
      <c r="O59" s="194">
        <v>43350583</v>
      </c>
      <c r="P59" s="194">
        <v>43802333</v>
      </c>
      <c r="Q59" s="194">
        <v>43886301</v>
      </c>
      <c r="R59" s="194">
        <v>43767004</v>
      </c>
      <c r="S59" s="194">
        <v>44088342</v>
      </c>
      <c r="T59" s="194">
        <v>40509806</v>
      </c>
      <c r="U59" s="194">
        <v>37352568</v>
      </c>
      <c r="V59" s="194">
        <v>37288805</v>
      </c>
      <c r="W59" s="194">
        <v>37852348</v>
      </c>
      <c r="X59" s="194">
        <v>38055245</v>
      </c>
      <c r="Y59" s="194">
        <v>38345026</v>
      </c>
      <c r="Z59" s="194">
        <v>40066589</v>
      </c>
      <c r="AA59" s="194">
        <v>39289679</v>
      </c>
      <c r="AB59" s="194">
        <v>39172288</v>
      </c>
      <c r="AC59" s="194">
        <v>40036249</v>
      </c>
      <c r="AD59" s="194">
        <v>41152739</v>
      </c>
      <c r="AE59" s="194">
        <v>34877443</v>
      </c>
      <c r="AF59" s="194">
        <v>35617204</v>
      </c>
      <c r="AG59" s="194">
        <v>35867612</v>
      </c>
      <c r="AH59" s="194">
        <v>35989094</v>
      </c>
      <c r="AI59" s="194">
        <v>36933344</v>
      </c>
    </row>
    <row r="60" spans="1:35" ht="15.75" customHeight="1">
      <c r="A60" s="173"/>
      <c r="B60" s="173"/>
      <c r="C60" s="17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</row>
    <row r="61" spans="1:35" ht="15" thickBot="1">
      <c r="A61" s="173" t="s">
        <v>609</v>
      </c>
      <c r="B61" s="173" t="s">
        <v>190</v>
      </c>
      <c r="C61" s="173" t="s">
        <v>797</v>
      </c>
      <c r="D61" s="131">
        <v>115341906</v>
      </c>
      <c r="E61" s="131">
        <v>112025063</v>
      </c>
      <c r="F61" s="131">
        <v>165135677</v>
      </c>
      <c r="G61" s="131">
        <v>129348708</v>
      </c>
      <c r="H61" s="131">
        <v>124901274</v>
      </c>
      <c r="I61" s="131">
        <v>145918303</v>
      </c>
      <c r="J61" s="131">
        <v>148182121</v>
      </c>
      <c r="K61" s="131">
        <v>160099548</v>
      </c>
      <c r="L61" s="131">
        <v>144214819</v>
      </c>
      <c r="M61" s="131">
        <v>136373072</v>
      </c>
      <c r="N61" s="131">
        <v>174531355</v>
      </c>
      <c r="O61" s="131">
        <v>162447930</v>
      </c>
      <c r="P61" s="131">
        <v>143046502</v>
      </c>
      <c r="Q61" s="131">
        <v>129098017</v>
      </c>
      <c r="R61" s="131">
        <v>184001389</v>
      </c>
      <c r="S61" s="131">
        <v>141452988</v>
      </c>
      <c r="T61" s="131">
        <v>121621574</v>
      </c>
      <c r="U61" s="131">
        <v>200956260</v>
      </c>
      <c r="V61" s="131">
        <v>139381416</v>
      </c>
      <c r="W61" s="131">
        <v>117951180</v>
      </c>
      <c r="X61" s="131">
        <v>130742429</v>
      </c>
      <c r="Y61" s="131">
        <v>137614455</v>
      </c>
      <c r="Z61" s="131">
        <v>133678984</v>
      </c>
      <c r="AA61" s="131">
        <v>154619304</v>
      </c>
      <c r="AB61" s="131">
        <v>143776536</v>
      </c>
      <c r="AC61" s="131">
        <v>165339360</v>
      </c>
      <c r="AD61" s="131">
        <v>133931840</v>
      </c>
      <c r="AE61" s="131">
        <v>128302321</v>
      </c>
      <c r="AF61" s="131">
        <v>172034440</v>
      </c>
      <c r="AG61" s="131">
        <v>129603668</v>
      </c>
      <c r="AH61" s="131">
        <v>117065736</v>
      </c>
      <c r="AI61" s="131">
        <v>113904671</v>
      </c>
    </row>
    <row r="62" spans="1:35" ht="7.5" customHeight="1" thickTop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</row>
    <row r="65" spans="1:35">
      <c r="A65" s="175" t="s">
        <v>959</v>
      </c>
      <c r="F65" s="195">
        <f>AVERAGE(F59,B59)</f>
        <v>36603059</v>
      </c>
      <c r="G65" s="195">
        <f t="shared" ref="G65:AF65" si="0">AVERAGE(G59,C59)</f>
        <v>36638419</v>
      </c>
      <c r="H65" s="195">
        <f t="shared" si="0"/>
        <v>36497581.5</v>
      </c>
      <c r="I65" s="195">
        <f t="shared" si="0"/>
        <v>36712750</v>
      </c>
      <c r="J65" s="195">
        <f t="shared" si="0"/>
        <v>37412827.5</v>
      </c>
      <c r="K65" s="195">
        <f t="shared" si="0"/>
        <v>38941975</v>
      </c>
      <c r="L65" s="195">
        <f t="shared" si="0"/>
        <v>39371971</v>
      </c>
      <c r="M65" s="195">
        <f t="shared" si="0"/>
        <v>39903450.5</v>
      </c>
      <c r="N65" s="195">
        <f t="shared" si="0"/>
        <v>40380215</v>
      </c>
      <c r="O65" s="195">
        <f t="shared" si="0"/>
        <v>42298057</v>
      </c>
      <c r="P65" s="195">
        <f>AVERAGE(P59,L59)</f>
        <v>42668959.5</v>
      </c>
      <c r="Q65" s="195">
        <f t="shared" si="0"/>
        <v>42942480</v>
      </c>
      <c r="R65" s="195">
        <f t="shared" si="0"/>
        <v>43152419</v>
      </c>
      <c r="S65" s="195">
        <f t="shared" si="0"/>
        <v>43719462.5</v>
      </c>
      <c r="T65" s="195">
        <f t="shared" si="0"/>
        <v>42156069.5</v>
      </c>
      <c r="U65" s="195">
        <f t="shared" si="0"/>
        <v>40619434.5</v>
      </c>
      <c r="V65" s="195">
        <f t="shared" si="0"/>
        <v>40527904.5</v>
      </c>
      <c r="W65" s="195">
        <f t="shared" si="0"/>
        <v>40970345</v>
      </c>
      <c r="X65" s="195">
        <f t="shared" si="0"/>
        <v>39282525.5</v>
      </c>
      <c r="Y65" s="195">
        <f t="shared" si="0"/>
        <v>37848797</v>
      </c>
      <c r="Z65" s="195">
        <f t="shared" si="0"/>
        <v>38677697</v>
      </c>
      <c r="AA65" s="195">
        <f t="shared" si="0"/>
        <v>38571013.5</v>
      </c>
      <c r="AB65" s="195">
        <f t="shared" si="0"/>
        <v>38613766.5</v>
      </c>
      <c r="AC65" s="195">
        <f t="shared" si="0"/>
        <v>39190637.5</v>
      </c>
      <c r="AD65" s="195">
        <f t="shared" si="0"/>
        <v>40609664</v>
      </c>
      <c r="AE65" s="195">
        <f t="shared" si="0"/>
        <v>37083561</v>
      </c>
      <c r="AF65" s="195">
        <f t="shared" si="0"/>
        <v>37394746</v>
      </c>
      <c r="AG65" s="195">
        <f>AVERAGE(AG59,AC59)</f>
        <v>37951930.5</v>
      </c>
      <c r="AH65" s="195">
        <f>AVERAGE(AH59,AD59)</f>
        <v>38570916.5</v>
      </c>
      <c r="AI65" s="195">
        <f>AVERAGE(AI59,AE59)</f>
        <v>35905393.5</v>
      </c>
    </row>
    <row r="66" spans="1:35">
      <c r="A66" s="175" t="s">
        <v>958</v>
      </c>
      <c r="Q66" s="223">
        <f>Resultado_Valores!Q45/Activo_Pasivo_Valores!Q65</f>
        <v>4.9438760872683646E-2</v>
      </c>
      <c r="U66" s="223">
        <f>Resultado_Valores!U45/Activo_Pasivo_Valores!U65</f>
        <v>-0.14363727786510666</v>
      </c>
      <c r="Y66" s="223">
        <f>Resultado_Valores!Y45/Activo_Pasivo_Valores!Y65</f>
        <v>3.5020928142049004E-2</v>
      </c>
      <c r="AC66" s="223">
        <f>Resultado_Valores!AC45/Activo_Pasivo_Valores!AC65</f>
        <v>5.9780170710415213E-2</v>
      </c>
      <c r="AG66" s="223">
        <f>Resultado_Valores!AG45/Activo_Pasivo_Valores!AG65</f>
        <v>9.2294777995548874E-2</v>
      </c>
    </row>
    <row r="67" spans="1:35"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</row>
    <row r="68" spans="1:35"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</row>
    <row r="69" spans="1:35"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</row>
    <row r="70" spans="1:35"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</row>
  </sheetData>
  <conditionalFormatting sqref="D51:U51">
    <cfRule type="duplicateValues" dxfId="58" priority="11"/>
  </conditionalFormatting>
  <conditionalFormatting sqref="V51">
    <cfRule type="duplicateValues" dxfId="57" priority="13"/>
  </conditionalFormatting>
  <conditionalFormatting sqref="W51">
    <cfRule type="duplicateValues" dxfId="56" priority="10"/>
  </conditionalFormatting>
  <conditionalFormatting sqref="X51">
    <cfRule type="duplicateValues" dxfId="55" priority="9"/>
  </conditionalFormatting>
  <conditionalFormatting sqref="Y51">
    <cfRule type="duplicateValues" dxfId="54" priority="3"/>
  </conditionalFormatting>
  <conditionalFormatting sqref="Z51">
    <cfRule type="duplicateValues" dxfId="53" priority="7"/>
  </conditionalFormatting>
  <conditionalFormatting sqref="AA51">
    <cfRule type="duplicateValues" dxfId="52" priority="6"/>
  </conditionalFormatting>
  <conditionalFormatting sqref="AB51">
    <cfRule type="duplicateValues" dxfId="51" priority="4"/>
  </conditionalFormatting>
  <conditionalFormatting sqref="AC51:AI51">
    <cfRule type="duplicateValues" dxfId="50" priority="1071"/>
  </conditionalFormatting>
  <pageMargins left="0.98425196850393704" right="0.78740157480314965" top="0.98425196850393704" bottom="0.98425196850393704" header="0.51181102362204722" footer="0.51181102362204722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AI59"/>
  <sheetViews>
    <sheetView showGridLines="0" zoomScaleNormal="100" workbookViewId="0">
      <pane xSplit="2" ySplit="1" topLeftCell="AQ2" activePane="bottomRight" state="frozen"/>
      <selection activeCell="AE13" sqref="AE13"/>
      <selection pane="topRight" activeCell="AE13" sqref="AE13"/>
      <selection pane="bottomLeft" activeCell="AE13" sqref="AE13"/>
      <selection pane="bottomRight" activeCell="AI2" sqref="AI2"/>
    </sheetView>
  </sheetViews>
  <sheetFormatPr baseColWidth="10" defaultColWidth="11.453125" defaultRowHeight="14.5" outlineLevelCol="1"/>
  <cols>
    <col min="1" max="1" width="56" style="31" bestFit="1" customWidth="1"/>
    <col min="2" max="2" width="56" style="31" customWidth="1" outlineLevel="1"/>
    <col min="3" max="3" width="4.453125" style="31" customWidth="1" outlineLevel="1"/>
    <col min="4" max="35" width="14.81640625" style="31" customWidth="1"/>
    <col min="36" max="254" width="11.453125" style="31"/>
    <col min="255" max="255" width="56.81640625" style="31" customWidth="1"/>
    <col min="256" max="256" width="4.08984375" style="31" customWidth="1"/>
    <col min="257" max="257" width="14.453125" style="31" customWidth="1"/>
    <col min="258" max="258" width="1.453125" style="31" customWidth="1"/>
    <col min="259" max="259" width="14.453125" style="31" customWidth="1"/>
    <col min="260" max="260" width="2" style="31" customWidth="1"/>
    <col min="261" max="261" width="1.453125" style="31" customWidth="1"/>
    <col min="262" max="262" width="17" style="31" bestFit="1" customWidth="1"/>
    <col min="263" max="510" width="11.453125" style="31"/>
    <col min="511" max="511" width="56.81640625" style="31" customWidth="1"/>
    <col min="512" max="512" width="4.08984375" style="31" customWidth="1"/>
    <col min="513" max="513" width="14.453125" style="31" customWidth="1"/>
    <col min="514" max="514" width="1.453125" style="31" customWidth="1"/>
    <col min="515" max="515" width="14.453125" style="31" customWidth="1"/>
    <col min="516" max="516" width="2" style="31" customWidth="1"/>
    <col min="517" max="517" width="1.453125" style="31" customWidth="1"/>
    <col min="518" max="518" width="17" style="31" bestFit="1" customWidth="1"/>
    <col min="519" max="766" width="11.453125" style="31"/>
    <col min="767" max="767" width="56.81640625" style="31" customWidth="1"/>
    <col min="768" max="768" width="4.08984375" style="31" customWidth="1"/>
    <col min="769" max="769" width="14.453125" style="31" customWidth="1"/>
    <col min="770" max="770" width="1.453125" style="31" customWidth="1"/>
    <col min="771" max="771" width="14.453125" style="31" customWidth="1"/>
    <col min="772" max="772" width="2" style="31" customWidth="1"/>
    <col min="773" max="773" width="1.453125" style="31" customWidth="1"/>
    <col min="774" max="774" width="17" style="31" bestFit="1" customWidth="1"/>
    <col min="775" max="1022" width="11.453125" style="31"/>
    <col min="1023" max="1023" width="56.81640625" style="31" customWidth="1"/>
    <col min="1024" max="1024" width="4.08984375" style="31" customWidth="1"/>
    <col min="1025" max="1025" width="14.453125" style="31" customWidth="1"/>
    <col min="1026" max="1026" width="1.453125" style="31" customWidth="1"/>
    <col min="1027" max="1027" width="14.453125" style="31" customWidth="1"/>
    <col min="1028" max="1028" width="2" style="31" customWidth="1"/>
    <col min="1029" max="1029" width="1.453125" style="31" customWidth="1"/>
    <col min="1030" max="1030" width="17" style="31" bestFit="1" customWidth="1"/>
    <col min="1031" max="1278" width="11.453125" style="31"/>
    <col min="1279" max="1279" width="56.81640625" style="31" customWidth="1"/>
    <col min="1280" max="1280" width="4.08984375" style="31" customWidth="1"/>
    <col min="1281" max="1281" width="14.453125" style="31" customWidth="1"/>
    <col min="1282" max="1282" width="1.453125" style="31" customWidth="1"/>
    <col min="1283" max="1283" width="14.453125" style="31" customWidth="1"/>
    <col min="1284" max="1284" width="2" style="31" customWidth="1"/>
    <col min="1285" max="1285" width="1.453125" style="31" customWidth="1"/>
    <col min="1286" max="1286" width="17" style="31" bestFit="1" customWidth="1"/>
    <col min="1287" max="1534" width="11.453125" style="31"/>
    <col min="1535" max="1535" width="56.81640625" style="31" customWidth="1"/>
    <col min="1536" max="1536" width="4.08984375" style="31" customWidth="1"/>
    <col min="1537" max="1537" width="14.453125" style="31" customWidth="1"/>
    <col min="1538" max="1538" width="1.453125" style="31" customWidth="1"/>
    <col min="1539" max="1539" width="14.453125" style="31" customWidth="1"/>
    <col min="1540" max="1540" width="2" style="31" customWidth="1"/>
    <col min="1541" max="1541" width="1.453125" style="31" customWidth="1"/>
    <col min="1542" max="1542" width="17" style="31" bestFit="1" customWidth="1"/>
    <col min="1543" max="1790" width="11.453125" style="31"/>
    <col min="1791" max="1791" width="56.81640625" style="31" customWidth="1"/>
    <col min="1792" max="1792" width="4.08984375" style="31" customWidth="1"/>
    <col min="1793" max="1793" width="14.453125" style="31" customWidth="1"/>
    <col min="1794" max="1794" width="1.453125" style="31" customWidth="1"/>
    <col min="1795" max="1795" width="14.453125" style="31" customWidth="1"/>
    <col min="1796" max="1796" width="2" style="31" customWidth="1"/>
    <col min="1797" max="1797" width="1.453125" style="31" customWidth="1"/>
    <col min="1798" max="1798" width="17" style="31" bestFit="1" customWidth="1"/>
    <col min="1799" max="2046" width="11.453125" style="31"/>
    <col min="2047" max="2047" width="56.81640625" style="31" customWidth="1"/>
    <col min="2048" max="2048" width="4.08984375" style="31" customWidth="1"/>
    <col min="2049" max="2049" width="14.453125" style="31" customWidth="1"/>
    <col min="2050" max="2050" width="1.453125" style="31" customWidth="1"/>
    <col min="2051" max="2051" width="14.453125" style="31" customWidth="1"/>
    <col min="2052" max="2052" width="2" style="31" customWidth="1"/>
    <col min="2053" max="2053" width="1.453125" style="31" customWidth="1"/>
    <col min="2054" max="2054" width="17" style="31" bestFit="1" customWidth="1"/>
    <col min="2055" max="2302" width="11.453125" style="31"/>
    <col min="2303" max="2303" width="56.81640625" style="31" customWidth="1"/>
    <col min="2304" max="2304" width="4.08984375" style="31" customWidth="1"/>
    <col min="2305" max="2305" width="14.453125" style="31" customWidth="1"/>
    <col min="2306" max="2306" width="1.453125" style="31" customWidth="1"/>
    <col min="2307" max="2307" width="14.453125" style="31" customWidth="1"/>
    <col min="2308" max="2308" width="2" style="31" customWidth="1"/>
    <col min="2309" max="2309" width="1.453125" style="31" customWidth="1"/>
    <col min="2310" max="2310" width="17" style="31" bestFit="1" customWidth="1"/>
    <col min="2311" max="2558" width="11.453125" style="31"/>
    <col min="2559" max="2559" width="56.81640625" style="31" customWidth="1"/>
    <col min="2560" max="2560" width="4.08984375" style="31" customWidth="1"/>
    <col min="2561" max="2561" width="14.453125" style="31" customWidth="1"/>
    <col min="2562" max="2562" width="1.453125" style="31" customWidth="1"/>
    <col min="2563" max="2563" width="14.453125" style="31" customWidth="1"/>
    <col min="2564" max="2564" width="2" style="31" customWidth="1"/>
    <col min="2565" max="2565" width="1.453125" style="31" customWidth="1"/>
    <col min="2566" max="2566" width="17" style="31" bestFit="1" customWidth="1"/>
    <col min="2567" max="2814" width="11.453125" style="31"/>
    <col min="2815" max="2815" width="56.81640625" style="31" customWidth="1"/>
    <col min="2816" max="2816" width="4.08984375" style="31" customWidth="1"/>
    <col min="2817" max="2817" width="14.453125" style="31" customWidth="1"/>
    <col min="2818" max="2818" width="1.453125" style="31" customWidth="1"/>
    <col min="2819" max="2819" width="14.453125" style="31" customWidth="1"/>
    <col min="2820" max="2820" width="2" style="31" customWidth="1"/>
    <col min="2821" max="2821" width="1.453125" style="31" customWidth="1"/>
    <col min="2822" max="2822" width="17" style="31" bestFit="1" customWidth="1"/>
    <col min="2823" max="3070" width="11.453125" style="31"/>
    <col min="3071" max="3071" width="56.81640625" style="31" customWidth="1"/>
    <col min="3072" max="3072" width="4.08984375" style="31" customWidth="1"/>
    <col min="3073" max="3073" width="14.453125" style="31" customWidth="1"/>
    <col min="3074" max="3074" width="1.453125" style="31" customWidth="1"/>
    <col min="3075" max="3075" width="14.453125" style="31" customWidth="1"/>
    <col min="3076" max="3076" width="2" style="31" customWidth="1"/>
    <col min="3077" max="3077" width="1.453125" style="31" customWidth="1"/>
    <col min="3078" max="3078" width="17" style="31" bestFit="1" customWidth="1"/>
    <col min="3079" max="3326" width="11.453125" style="31"/>
    <col min="3327" max="3327" width="56.81640625" style="31" customWidth="1"/>
    <col min="3328" max="3328" width="4.08984375" style="31" customWidth="1"/>
    <col min="3329" max="3329" width="14.453125" style="31" customWidth="1"/>
    <col min="3330" max="3330" width="1.453125" style="31" customWidth="1"/>
    <col min="3331" max="3331" width="14.453125" style="31" customWidth="1"/>
    <col min="3332" max="3332" width="2" style="31" customWidth="1"/>
    <col min="3333" max="3333" width="1.453125" style="31" customWidth="1"/>
    <col min="3334" max="3334" width="17" style="31" bestFit="1" customWidth="1"/>
    <col min="3335" max="3582" width="11.453125" style="31"/>
    <col min="3583" max="3583" width="56.81640625" style="31" customWidth="1"/>
    <col min="3584" max="3584" width="4.08984375" style="31" customWidth="1"/>
    <col min="3585" max="3585" width="14.453125" style="31" customWidth="1"/>
    <col min="3586" max="3586" width="1.453125" style="31" customWidth="1"/>
    <col min="3587" max="3587" width="14.453125" style="31" customWidth="1"/>
    <col min="3588" max="3588" width="2" style="31" customWidth="1"/>
    <col min="3589" max="3589" width="1.453125" style="31" customWidth="1"/>
    <col min="3590" max="3590" width="17" style="31" bestFit="1" customWidth="1"/>
    <col min="3591" max="3838" width="11.453125" style="31"/>
    <col min="3839" max="3839" width="56.81640625" style="31" customWidth="1"/>
    <col min="3840" max="3840" width="4.08984375" style="31" customWidth="1"/>
    <col min="3841" max="3841" width="14.453125" style="31" customWidth="1"/>
    <col min="3842" max="3842" width="1.453125" style="31" customWidth="1"/>
    <col min="3843" max="3843" width="14.453125" style="31" customWidth="1"/>
    <col min="3844" max="3844" width="2" style="31" customWidth="1"/>
    <col min="3845" max="3845" width="1.453125" style="31" customWidth="1"/>
    <col min="3846" max="3846" width="17" style="31" bestFit="1" customWidth="1"/>
    <col min="3847" max="4094" width="11.453125" style="31"/>
    <col min="4095" max="4095" width="56.81640625" style="31" customWidth="1"/>
    <col min="4096" max="4096" width="4.08984375" style="31" customWidth="1"/>
    <col min="4097" max="4097" width="14.453125" style="31" customWidth="1"/>
    <col min="4098" max="4098" width="1.453125" style="31" customWidth="1"/>
    <col min="4099" max="4099" width="14.453125" style="31" customWidth="1"/>
    <col min="4100" max="4100" width="2" style="31" customWidth="1"/>
    <col min="4101" max="4101" width="1.453125" style="31" customWidth="1"/>
    <col min="4102" max="4102" width="17" style="31" bestFit="1" customWidth="1"/>
    <col min="4103" max="4350" width="11.453125" style="31"/>
    <col min="4351" max="4351" width="56.81640625" style="31" customWidth="1"/>
    <col min="4352" max="4352" width="4.08984375" style="31" customWidth="1"/>
    <col min="4353" max="4353" width="14.453125" style="31" customWidth="1"/>
    <col min="4354" max="4354" width="1.453125" style="31" customWidth="1"/>
    <col min="4355" max="4355" width="14.453125" style="31" customWidth="1"/>
    <col min="4356" max="4356" width="2" style="31" customWidth="1"/>
    <col min="4357" max="4357" width="1.453125" style="31" customWidth="1"/>
    <col min="4358" max="4358" width="17" style="31" bestFit="1" customWidth="1"/>
    <col min="4359" max="4606" width="11.453125" style="31"/>
    <col min="4607" max="4607" width="56.81640625" style="31" customWidth="1"/>
    <col min="4608" max="4608" width="4.08984375" style="31" customWidth="1"/>
    <col min="4609" max="4609" width="14.453125" style="31" customWidth="1"/>
    <col min="4610" max="4610" width="1.453125" style="31" customWidth="1"/>
    <col min="4611" max="4611" width="14.453125" style="31" customWidth="1"/>
    <col min="4612" max="4612" width="2" style="31" customWidth="1"/>
    <col min="4613" max="4613" width="1.453125" style="31" customWidth="1"/>
    <col min="4614" max="4614" width="17" style="31" bestFit="1" customWidth="1"/>
    <col min="4615" max="4862" width="11.453125" style="31"/>
    <col min="4863" max="4863" width="56.81640625" style="31" customWidth="1"/>
    <col min="4864" max="4864" width="4.08984375" style="31" customWidth="1"/>
    <col min="4865" max="4865" width="14.453125" style="31" customWidth="1"/>
    <col min="4866" max="4866" width="1.453125" style="31" customWidth="1"/>
    <col min="4867" max="4867" width="14.453125" style="31" customWidth="1"/>
    <col min="4868" max="4868" width="2" style="31" customWidth="1"/>
    <col min="4869" max="4869" width="1.453125" style="31" customWidth="1"/>
    <col min="4870" max="4870" width="17" style="31" bestFit="1" customWidth="1"/>
    <col min="4871" max="5118" width="11.453125" style="31"/>
    <col min="5119" max="5119" width="56.81640625" style="31" customWidth="1"/>
    <col min="5120" max="5120" width="4.08984375" style="31" customWidth="1"/>
    <col min="5121" max="5121" width="14.453125" style="31" customWidth="1"/>
    <col min="5122" max="5122" width="1.453125" style="31" customWidth="1"/>
    <col min="5123" max="5123" width="14.453125" style="31" customWidth="1"/>
    <col min="5124" max="5124" width="2" style="31" customWidth="1"/>
    <col min="5125" max="5125" width="1.453125" style="31" customWidth="1"/>
    <col min="5126" max="5126" width="17" style="31" bestFit="1" customWidth="1"/>
    <col min="5127" max="5374" width="11.453125" style="31"/>
    <col min="5375" max="5375" width="56.81640625" style="31" customWidth="1"/>
    <col min="5376" max="5376" width="4.08984375" style="31" customWidth="1"/>
    <col min="5377" max="5377" width="14.453125" style="31" customWidth="1"/>
    <col min="5378" max="5378" width="1.453125" style="31" customWidth="1"/>
    <col min="5379" max="5379" width="14.453125" style="31" customWidth="1"/>
    <col min="5380" max="5380" width="2" style="31" customWidth="1"/>
    <col min="5381" max="5381" width="1.453125" style="31" customWidth="1"/>
    <col min="5382" max="5382" width="17" style="31" bestFit="1" customWidth="1"/>
    <col min="5383" max="5630" width="11.453125" style="31"/>
    <col min="5631" max="5631" width="56.81640625" style="31" customWidth="1"/>
    <col min="5632" max="5632" width="4.08984375" style="31" customWidth="1"/>
    <col min="5633" max="5633" width="14.453125" style="31" customWidth="1"/>
    <col min="5634" max="5634" width="1.453125" style="31" customWidth="1"/>
    <col min="5635" max="5635" width="14.453125" style="31" customWidth="1"/>
    <col min="5636" max="5636" width="2" style="31" customWidth="1"/>
    <col min="5637" max="5637" width="1.453125" style="31" customWidth="1"/>
    <col min="5638" max="5638" width="17" style="31" bestFit="1" customWidth="1"/>
    <col min="5639" max="5886" width="11.453125" style="31"/>
    <col min="5887" max="5887" width="56.81640625" style="31" customWidth="1"/>
    <col min="5888" max="5888" width="4.08984375" style="31" customWidth="1"/>
    <col min="5889" max="5889" width="14.453125" style="31" customWidth="1"/>
    <col min="5890" max="5890" width="1.453125" style="31" customWidth="1"/>
    <col min="5891" max="5891" width="14.453125" style="31" customWidth="1"/>
    <col min="5892" max="5892" width="2" style="31" customWidth="1"/>
    <col min="5893" max="5893" width="1.453125" style="31" customWidth="1"/>
    <col min="5894" max="5894" width="17" style="31" bestFit="1" customWidth="1"/>
    <col min="5895" max="6142" width="11.453125" style="31"/>
    <col min="6143" max="6143" width="56.81640625" style="31" customWidth="1"/>
    <col min="6144" max="6144" width="4.08984375" style="31" customWidth="1"/>
    <col min="6145" max="6145" width="14.453125" style="31" customWidth="1"/>
    <col min="6146" max="6146" width="1.453125" style="31" customWidth="1"/>
    <col min="6147" max="6147" width="14.453125" style="31" customWidth="1"/>
    <col min="6148" max="6148" width="2" style="31" customWidth="1"/>
    <col min="6149" max="6149" width="1.453125" style="31" customWidth="1"/>
    <col min="6150" max="6150" width="17" style="31" bestFit="1" customWidth="1"/>
    <col min="6151" max="6398" width="11.453125" style="31"/>
    <col min="6399" max="6399" width="56.81640625" style="31" customWidth="1"/>
    <col min="6400" max="6400" width="4.08984375" style="31" customWidth="1"/>
    <col min="6401" max="6401" width="14.453125" style="31" customWidth="1"/>
    <col min="6402" max="6402" width="1.453125" style="31" customWidth="1"/>
    <col min="6403" max="6403" width="14.453125" style="31" customWidth="1"/>
    <col min="6404" max="6404" width="2" style="31" customWidth="1"/>
    <col min="6405" max="6405" width="1.453125" style="31" customWidth="1"/>
    <col min="6406" max="6406" width="17" style="31" bestFit="1" customWidth="1"/>
    <col min="6407" max="6654" width="11.453125" style="31"/>
    <col min="6655" max="6655" width="56.81640625" style="31" customWidth="1"/>
    <col min="6656" max="6656" width="4.08984375" style="31" customWidth="1"/>
    <col min="6657" max="6657" width="14.453125" style="31" customWidth="1"/>
    <col min="6658" max="6658" width="1.453125" style="31" customWidth="1"/>
    <col min="6659" max="6659" width="14.453125" style="31" customWidth="1"/>
    <col min="6660" max="6660" width="2" style="31" customWidth="1"/>
    <col min="6661" max="6661" width="1.453125" style="31" customWidth="1"/>
    <col min="6662" max="6662" width="17" style="31" bestFit="1" customWidth="1"/>
    <col min="6663" max="6910" width="11.453125" style="31"/>
    <col min="6911" max="6911" width="56.81640625" style="31" customWidth="1"/>
    <col min="6912" max="6912" width="4.08984375" style="31" customWidth="1"/>
    <col min="6913" max="6913" width="14.453125" style="31" customWidth="1"/>
    <col min="6914" max="6914" width="1.453125" style="31" customWidth="1"/>
    <col min="6915" max="6915" width="14.453125" style="31" customWidth="1"/>
    <col min="6916" max="6916" width="2" style="31" customWidth="1"/>
    <col min="6917" max="6917" width="1.453125" style="31" customWidth="1"/>
    <col min="6918" max="6918" width="17" style="31" bestFit="1" customWidth="1"/>
    <col min="6919" max="7166" width="11.453125" style="31"/>
    <col min="7167" max="7167" width="56.81640625" style="31" customWidth="1"/>
    <col min="7168" max="7168" width="4.08984375" style="31" customWidth="1"/>
    <col min="7169" max="7169" width="14.453125" style="31" customWidth="1"/>
    <col min="7170" max="7170" width="1.453125" style="31" customWidth="1"/>
    <col min="7171" max="7171" width="14.453125" style="31" customWidth="1"/>
    <col min="7172" max="7172" width="2" style="31" customWidth="1"/>
    <col min="7173" max="7173" width="1.453125" style="31" customWidth="1"/>
    <col min="7174" max="7174" width="17" style="31" bestFit="1" customWidth="1"/>
    <col min="7175" max="7422" width="11.453125" style="31"/>
    <col min="7423" max="7423" width="56.81640625" style="31" customWidth="1"/>
    <col min="7424" max="7424" width="4.08984375" style="31" customWidth="1"/>
    <col min="7425" max="7425" width="14.453125" style="31" customWidth="1"/>
    <col min="7426" max="7426" width="1.453125" style="31" customWidth="1"/>
    <col min="7427" max="7427" width="14.453125" style="31" customWidth="1"/>
    <col min="7428" max="7428" width="2" style="31" customWidth="1"/>
    <col min="7429" max="7429" width="1.453125" style="31" customWidth="1"/>
    <col min="7430" max="7430" width="17" style="31" bestFit="1" customWidth="1"/>
    <col min="7431" max="7678" width="11.453125" style="31"/>
    <col min="7679" max="7679" width="56.81640625" style="31" customWidth="1"/>
    <col min="7680" max="7680" width="4.08984375" style="31" customWidth="1"/>
    <col min="7681" max="7681" width="14.453125" style="31" customWidth="1"/>
    <col min="7682" max="7682" width="1.453125" style="31" customWidth="1"/>
    <col min="7683" max="7683" width="14.453125" style="31" customWidth="1"/>
    <col min="7684" max="7684" width="2" style="31" customWidth="1"/>
    <col min="7685" max="7685" width="1.453125" style="31" customWidth="1"/>
    <col min="7686" max="7686" width="17" style="31" bestFit="1" customWidth="1"/>
    <col min="7687" max="7934" width="11.453125" style="31"/>
    <col min="7935" max="7935" width="56.81640625" style="31" customWidth="1"/>
    <col min="7936" max="7936" width="4.08984375" style="31" customWidth="1"/>
    <col min="7937" max="7937" width="14.453125" style="31" customWidth="1"/>
    <col min="7938" max="7938" width="1.453125" style="31" customWidth="1"/>
    <col min="7939" max="7939" width="14.453125" style="31" customWidth="1"/>
    <col min="7940" max="7940" width="2" style="31" customWidth="1"/>
    <col min="7941" max="7941" width="1.453125" style="31" customWidth="1"/>
    <col min="7942" max="7942" width="17" style="31" bestFit="1" customWidth="1"/>
    <col min="7943" max="8190" width="11.453125" style="31"/>
    <col min="8191" max="8191" width="56.81640625" style="31" customWidth="1"/>
    <col min="8192" max="8192" width="4.08984375" style="31" customWidth="1"/>
    <col min="8193" max="8193" width="14.453125" style="31" customWidth="1"/>
    <col min="8194" max="8194" width="1.453125" style="31" customWidth="1"/>
    <col min="8195" max="8195" width="14.453125" style="31" customWidth="1"/>
    <col min="8196" max="8196" width="2" style="31" customWidth="1"/>
    <col min="8197" max="8197" width="1.453125" style="31" customWidth="1"/>
    <col min="8198" max="8198" width="17" style="31" bestFit="1" customWidth="1"/>
    <col min="8199" max="8446" width="11.453125" style="31"/>
    <col min="8447" max="8447" width="56.81640625" style="31" customWidth="1"/>
    <col min="8448" max="8448" width="4.08984375" style="31" customWidth="1"/>
    <col min="8449" max="8449" width="14.453125" style="31" customWidth="1"/>
    <col min="8450" max="8450" width="1.453125" style="31" customWidth="1"/>
    <col min="8451" max="8451" width="14.453125" style="31" customWidth="1"/>
    <col min="8452" max="8452" width="2" style="31" customWidth="1"/>
    <col min="8453" max="8453" width="1.453125" style="31" customWidth="1"/>
    <col min="8454" max="8454" width="17" style="31" bestFit="1" customWidth="1"/>
    <col min="8455" max="8702" width="11.453125" style="31"/>
    <col min="8703" max="8703" width="56.81640625" style="31" customWidth="1"/>
    <col min="8704" max="8704" width="4.08984375" style="31" customWidth="1"/>
    <col min="8705" max="8705" width="14.453125" style="31" customWidth="1"/>
    <col min="8706" max="8706" width="1.453125" style="31" customWidth="1"/>
    <col min="8707" max="8707" width="14.453125" style="31" customWidth="1"/>
    <col min="8708" max="8708" width="2" style="31" customWidth="1"/>
    <col min="8709" max="8709" width="1.453125" style="31" customWidth="1"/>
    <col min="8710" max="8710" width="17" style="31" bestFit="1" customWidth="1"/>
    <col min="8711" max="8958" width="11.453125" style="31"/>
    <col min="8959" max="8959" width="56.81640625" style="31" customWidth="1"/>
    <col min="8960" max="8960" width="4.08984375" style="31" customWidth="1"/>
    <col min="8961" max="8961" width="14.453125" style="31" customWidth="1"/>
    <col min="8962" max="8962" width="1.453125" style="31" customWidth="1"/>
    <col min="8963" max="8963" width="14.453125" style="31" customWidth="1"/>
    <col min="8964" max="8964" width="2" style="31" customWidth="1"/>
    <col min="8965" max="8965" width="1.453125" style="31" customWidth="1"/>
    <col min="8966" max="8966" width="17" style="31" bestFit="1" customWidth="1"/>
    <col min="8967" max="9214" width="11.453125" style="31"/>
    <col min="9215" max="9215" width="56.81640625" style="31" customWidth="1"/>
    <col min="9216" max="9216" width="4.08984375" style="31" customWidth="1"/>
    <col min="9217" max="9217" width="14.453125" style="31" customWidth="1"/>
    <col min="9218" max="9218" width="1.453125" style="31" customWidth="1"/>
    <col min="9219" max="9219" width="14.453125" style="31" customWidth="1"/>
    <col min="9220" max="9220" width="2" style="31" customWidth="1"/>
    <col min="9221" max="9221" width="1.453125" style="31" customWidth="1"/>
    <col min="9222" max="9222" width="17" style="31" bestFit="1" customWidth="1"/>
    <col min="9223" max="9470" width="11.453125" style="31"/>
    <col min="9471" max="9471" width="56.81640625" style="31" customWidth="1"/>
    <col min="9472" max="9472" width="4.08984375" style="31" customWidth="1"/>
    <col min="9473" max="9473" width="14.453125" style="31" customWidth="1"/>
    <col min="9474" max="9474" width="1.453125" style="31" customWidth="1"/>
    <col min="9475" max="9475" width="14.453125" style="31" customWidth="1"/>
    <col min="9476" max="9476" width="2" style="31" customWidth="1"/>
    <col min="9477" max="9477" width="1.453125" style="31" customWidth="1"/>
    <col min="9478" max="9478" width="17" style="31" bestFit="1" customWidth="1"/>
    <col min="9479" max="9726" width="11.453125" style="31"/>
    <col min="9727" max="9727" width="56.81640625" style="31" customWidth="1"/>
    <col min="9728" max="9728" width="4.08984375" style="31" customWidth="1"/>
    <col min="9729" max="9729" width="14.453125" style="31" customWidth="1"/>
    <col min="9730" max="9730" width="1.453125" style="31" customWidth="1"/>
    <col min="9731" max="9731" width="14.453125" style="31" customWidth="1"/>
    <col min="9732" max="9732" width="2" style="31" customWidth="1"/>
    <col min="9733" max="9733" width="1.453125" style="31" customWidth="1"/>
    <col min="9734" max="9734" width="17" style="31" bestFit="1" customWidth="1"/>
    <col min="9735" max="9982" width="11.453125" style="31"/>
    <col min="9983" max="9983" width="56.81640625" style="31" customWidth="1"/>
    <col min="9984" max="9984" width="4.08984375" style="31" customWidth="1"/>
    <col min="9985" max="9985" width="14.453125" style="31" customWidth="1"/>
    <col min="9986" max="9986" width="1.453125" style="31" customWidth="1"/>
    <col min="9987" max="9987" width="14.453125" style="31" customWidth="1"/>
    <col min="9988" max="9988" width="2" style="31" customWidth="1"/>
    <col min="9989" max="9989" width="1.453125" style="31" customWidth="1"/>
    <col min="9990" max="9990" width="17" style="31" bestFit="1" customWidth="1"/>
    <col min="9991" max="10238" width="11.453125" style="31"/>
    <col min="10239" max="10239" width="56.81640625" style="31" customWidth="1"/>
    <col min="10240" max="10240" width="4.08984375" style="31" customWidth="1"/>
    <col min="10241" max="10241" width="14.453125" style="31" customWidth="1"/>
    <col min="10242" max="10242" width="1.453125" style="31" customWidth="1"/>
    <col min="10243" max="10243" width="14.453125" style="31" customWidth="1"/>
    <col min="10244" max="10244" width="2" style="31" customWidth="1"/>
    <col min="10245" max="10245" width="1.453125" style="31" customWidth="1"/>
    <col min="10246" max="10246" width="17" style="31" bestFit="1" customWidth="1"/>
    <col min="10247" max="10494" width="11.453125" style="31"/>
    <col min="10495" max="10495" width="56.81640625" style="31" customWidth="1"/>
    <col min="10496" max="10496" width="4.08984375" style="31" customWidth="1"/>
    <col min="10497" max="10497" width="14.453125" style="31" customWidth="1"/>
    <col min="10498" max="10498" width="1.453125" style="31" customWidth="1"/>
    <col min="10499" max="10499" width="14.453125" style="31" customWidth="1"/>
    <col min="10500" max="10500" width="2" style="31" customWidth="1"/>
    <col min="10501" max="10501" width="1.453125" style="31" customWidth="1"/>
    <col min="10502" max="10502" width="17" style="31" bestFit="1" customWidth="1"/>
    <col min="10503" max="10750" width="11.453125" style="31"/>
    <col min="10751" max="10751" width="56.81640625" style="31" customWidth="1"/>
    <col min="10752" max="10752" width="4.08984375" style="31" customWidth="1"/>
    <col min="10753" max="10753" width="14.453125" style="31" customWidth="1"/>
    <col min="10754" max="10754" width="1.453125" style="31" customWidth="1"/>
    <col min="10755" max="10755" width="14.453125" style="31" customWidth="1"/>
    <col min="10756" max="10756" width="2" style="31" customWidth="1"/>
    <col min="10757" max="10757" width="1.453125" style="31" customWidth="1"/>
    <col min="10758" max="10758" width="17" style="31" bestFit="1" customWidth="1"/>
    <col min="10759" max="11006" width="11.453125" style="31"/>
    <col min="11007" max="11007" width="56.81640625" style="31" customWidth="1"/>
    <col min="11008" max="11008" width="4.08984375" style="31" customWidth="1"/>
    <col min="11009" max="11009" width="14.453125" style="31" customWidth="1"/>
    <col min="11010" max="11010" width="1.453125" style="31" customWidth="1"/>
    <col min="11011" max="11011" width="14.453125" style="31" customWidth="1"/>
    <col min="11012" max="11012" width="2" style="31" customWidth="1"/>
    <col min="11013" max="11013" width="1.453125" style="31" customWidth="1"/>
    <col min="11014" max="11014" width="17" style="31" bestFit="1" customWidth="1"/>
    <col min="11015" max="11262" width="11.453125" style="31"/>
    <col min="11263" max="11263" width="56.81640625" style="31" customWidth="1"/>
    <col min="11264" max="11264" width="4.08984375" style="31" customWidth="1"/>
    <col min="11265" max="11265" width="14.453125" style="31" customWidth="1"/>
    <col min="11266" max="11266" width="1.453125" style="31" customWidth="1"/>
    <col min="11267" max="11267" width="14.453125" style="31" customWidth="1"/>
    <col min="11268" max="11268" width="2" style="31" customWidth="1"/>
    <col min="11269" max="11269" width="1.453125" style="31" customWidth="1"/>
    <col min="11270" max="11270" width="17" style="31" bestFit="1" customWidth="1"/>
    <col min="11271" max="11518" width="11.453125" style="31"/>
    <col min="11519" max="11519" width="56.81640625" style="31" customWidth="1"/>
    <col min="11520" max="11520" width="4.08984375" style="31" customWidth="1"/>
    <col min="11521" max="11521" width="14.453125" style="31" customWidth="1"/>
    <col min="11522" max="11522" width="1.453125" style="31" customWidth="1"/>
    <col min="11523" max="11523" width="14.453125" style="31" customWidth="1"/>
    <col min="11524" max="11524" width="2" style="31" customWidth="1"/>
    <col min="11525" max="11525" width="1.453125" style="31" customWidth="1"/>
    <col min="11526" max="11526" width="17" style="31" bestFit="1" customWidth="1"/>
    <col min="11527" max="11774" width="11.453125" style="31"/>
    <col min="11775" max="11775" width="56.81640625" style="31" customWidth="1"/>
    <col min="11776" max="11776" width="4.08984375" style="31" customWidth="1"/>
    <col min="11777" max="11777" width="14.453125" style="31" customWidth="1"/>
    <col min="11778" max="11778" width="1.453125" style="31" customWidth="1"/>
    <col min="11779" max="11779" width="14.453125" style="31" customWidth="1"/>
    <col min="11780" max="11780" width="2" style="31" customWidth="1"/>
    <col min="11781" max="11781" width="1.453125" style="31" customWidth="1"/>
    <col min="11782" max="11782" width="17" style="31" bestFit="1" customWidth="1"/>
    <col min="11783" max="12030" width="11.453125" style="31"/>
    <col min="12031" max="12031" width="56.81640625" style="31" customWidth="1"/>
    <col min="12032" max="12032" width="4.08984375" style="31" customWidth="1"/>
    <col min="12033" max="12033" width="14.453125" style="31" customWidth="1"/>
    <col min="12034" max="12034" width="1.453125" style="31" customWidth="1"/>
    <col min="12035" max="12035" width="14.453125" style="31" customWidth="1"/>
    <col min="12036" max="12036" width="2" style="31" customWidth="1"/>
    <col min="12037" max="12037" width="1.453125" style="31" customWidth="1"/>
    <col min="12038" max="12038" width="17" style="31" bestFit="1" customWidth="1"/>
    <col min="12039" max="12286" width="11.453125" style="31"/>
    <col min="12287" max="12287" width="56.81640625" style="31" customWidth="1"/>
    <col min="12288" max="12288" width="4.08984375" style="31" customWidth="1"/>
    <col min="12289" max="12289" width="14.453125" style="31" customWidth="1"/>
    <col min="12290" max="12290" width="1.453125" style="31" customWidth="1"/>
    <col min="12291" max="12291" width="14.453125" style="31" customWidth="1"/>
    <col min="12292" max="12292" width="2" style="31" customWidth="1"/>
    <col min="12293" max="12293" width="1.453125" style="31" customWidth="1"/>
    <col min="12294" max="12294" width="17" style="31" bestFit="1" customWidth="1"/>
    <col min="12295" max="12542" width="11.453125" style="31"/>
    <col min="12543" max="12543" width="56.81640625" style="31" customWidth="1"/>
    <col min="12544" max="12544" width="4.08984375" style="31" customWidth="1"/>
    <col min="12545" max="12545" width="14.453125" style="31" customWidth="1"/>
    <col min="12546" max="12546" width="1.453125" style="31" customWidth="1"/>
    <col min="12547" max="12547" width="14.453125" style="31" customWidth="1"/>
    <col min="12548" max="12548" width="2" style="31" customWidth="1"/>
    <col min="12549" max="12549" width="1.453125" style="31" customWidth="1"/>
    <col min="12550" max="12550" width="17" style="31" bestFit="1" customWidth="1"/>
    <col min="12551" max="12798" width="11.453125" style="31"/>
    <col min="12799" max="12799" width="56.81640625" style="31" customWidth="1"/>
    <col min="12800" max="12800" width="4.08984375" style="31" customWidth="1"/>
    <col min="12801" max="12801" width="14.453125" style="31" customWidth="1"/>
    <col min="12802" max="12802" width="1.453125" style="31" customWidth="1"/>
    <col min="12803" max="12803" width="14.453125" style="31" customWidth="1"/>
    <col min="12804" max="12804" width="2" style="31" customWidth="1"/>
    <col min="12805" max="12805" width="1.453125" style="31" customWidth="1"/>
    <col min="12806" max="12806" width="17" style="31" bestFit="1" customWidth="1"/>
    <col min="12807" max="13054" width="11.453125" style="31"/>
    <col min="13055" max="13055" width="56.81640625" style="31" customWidth="1"/>
    <col min="13056" max="13056" width="4.08984375" style="31" customWidth="1"/>
    <col min="13057" max="13057" width="14.453125" style="31" customWidth="1"/>
    <col min="13058" max="13058" width="1.453125" style="31" customWidth="1"/>
    <col min="13059" max="13059" width="14.453125" style="31" customWidth="1"/>
    <col min="13060" max="13060" width="2" style="31" customWidth="1"/>
    <col min="13061" max="13061" width="1.453125" style="31" customWidth="1"/>
    <col min="13062" max="13062" width="17" style="31" bestFit="1" customWidth="1"/>
    <col min="13063" max="13310" width="11.453125" style="31"/>
    <col min="13311" max="13311" width="56.81640625" style="31" customWidth="1"/>
    <col min="13312" max="13312" width="4.08984375" style="31" customWidth="1"/>
    <col min="13313" max="13313" width="14.453125" style="31" customWidth="1"/>
    <col min="13314" max="13314" width="1.453125" style="31" customWidth="1"/>
    <col min="13315" max="13315" width="14.453125" style="31" customWidth="1"/>
    <col min="13316" max="13316" width="2" style="31" customWidth="1"/>
    <col min="13317" max="13317" width="1.453125" style="31" customWidth="1"/>
    <col min="13318" max="13318" width="17" style="31" bestFit="1" customWidth="1"/>
    <col min="13319" max="13566" width="11.453125" style="31"/>
    <col min="13567" max="13567" width="56.81640625" style="31" customWidth="1"/>
    <col min="13568" max="13568" width="4.08984375" style="31" customWidth="1"/>
    <col min="13569" max="13569" width="14.453125" style="31" customWidth="1"/>
    <col min="13570" max="13570" width="1.453125" style="31" customWidth="1"/>
    <col min="13571" max="13571" width="14.453125" style="31" customWidth="1"/>
    <col min="13572" max="13572" width="2" style="31" customWidth="1"/>
    <col min="13573" max="13573" width="1.453125" style="31" customWidth="1"/>
    <col min="13574" max="13574" width="17" style="31" bestFit="1" customWidth="1"/>
    <col min="13575" max="13822" width="11.453125" style="31"/>
    <col min="13823" max="13823" width="56.81640625" style="31" customWidth="1"/>
    <col min="13824" max="13824" width="4.08984375" style="31" customWidth="1"/>
    <col min="13825" max="13825" width="14.453125" style="31" customWidth="1"/>
    <col min="13826" max="13826" width="1.453125" style="31" customWidth="1"/>
    <col min="13827" max="13827" width="14.453125" style="31" customWidth="1"/>
    <col min="13828" max="13828" width="2" style="31" customWidth="1"/>
    <col min="13829" max="13829" width="1.453125" style="31" customWidth="1"/>
    <col min="13830" max="13830" width="17" style="31" bestFit="1" customWidth="1"/>
    <col min="13831" max="14078" width="11.453125" style="31"/>
    <col min="14079" max="14079" width="56.81640625" style="31" customWidth="1"/>
    <col min="14080" max="14080" width="4.08984375" style="31" customWidth="1"/>
    <col min="14081" max="14081" width="14.453125" style="31" customWidth="1"/>
    <col min="14082" max="14082" width="1.453125" style="31" customWidth="1"/>
    <col min="14083" max="14083" width="14.453125" style="31" customWidth="1"/>
    <col min="14084" max="14084" width="2" style="31" customWidth="1"/>
    <col min="14085" max="14085" width="1.453125" style="31" customWidth="1"/>
    <col min="14086" max="14086" width="17" style="31" bestFit="1" customWidth="1"/>
    <col min="14087" max="14334" width="11.453125" style="31"/>
    <col min="14335" max="14335" width="56.81640625" style="31" customWidth="1"/>
    <col min="14336" max="14336" width="4.08984375" style="31" customWidth="1"/>
    <col min="14337" max="14337" width="14.453125" style="31" customWidth="1"/>
    <col min="14338" max="14338" width="1.453125" style="31" customWidth="1"/>
    <col min="14339" max="14339" width="14.453125" style="31" customWidth="1"/>
    <col min="14340" max="14340" width="2" style="31" customWidth="1"/>
    <col min="14341" max="14341" width="1.453125" style="31" customWidth="1"/>
    <col min="14342" max="14342" width="17" style="31" bestFit="1" customWidth="1"/>
    <col min="14343" max="14590" width="11.453125" style="31"/>
    <col min="14591" max="14591" width="56.81640625" style="31" customWidth="1"/>
    <col min="14592" max="14592" width="4.08984375" style="31" customWidth="1"/>
    <col min="14593" max="14593" width="14.453125" style="31" customWidth="1"/>
    <col min="14594" max="14594" width="1.453125" style="31" customWidth="1"/>
    <col min="14595" max="14595" width="14.453125" style="31" customWidth="1"/>
    <col min="14596" max="14596" width="2" style="31" customWidth="1"/>
    <col min="14597" max="14597" width="1.453125" style="31" customWidth="1"/>
    <col min="14598" max="14598" width="17" style="31" bestFit="1" customWidth="1"/>
    <col min="14599" max="14846" width="11.453125" style="31"/>
    <col min="14847" max="14847" width="56.81640625" style="31" customWidth="1"/>
    <col min="14848" max="14848" width="4.08984375" style="31" customWidth="1"/>
    <col min="14849" max="14849" width="14.453125" style="31" customWidth="1"/>
    <col min="14850" max="14850" width="1.453125" style="31" customWidth="1"/>
    <col min="14851" max="14851" width="14.453125" style="31" customWidth="1"/>
    <col min="14852" max="14852" width="2" style="31" customWidth="1"/>
    <col min="14853" max="14853" width="1.453125" style="31" customWidth="1"/>
    <col min="14854" max="14854" width="17" style="31" bestFit="1" customWidth="1"/>
    <col min="14855" max="15102" width="11.453125" style="31"/>
    <col min="15103" max="15103" width="56.81640625" style="31" customWidth="1"/>
    <col min="15104" max="15104" width="4.08984375" style="31" customWidth="1"/>
    <col min="15105" max="15105" width="14.453125" style="31" customWidth="1"/>
    <col min="15106" max="15106" width="1.453125" style="31" customWidth="1"/>
    <col min="15107" max="15107" width="14.453125" style="31" customWidth="1"/>
    <col min="15108" max="15108" width="2" style="31" customWidth="1"/>
    <col min="15109" max="15109" width="1.453125" style="31" customWidth="1"/>
    <col min="15110" max="15110" width="17" style="31" bestFit="1" customWidth="1"/>
    <col min="15111" max="15358" width="11.453125" style="31"/>
    <col min="15359" max="15359" width="56.81640625" style="31" customWidth="1"/>
    <col min="15360" max="15360" width="4.08984375" style="31" customWidth="1"/>
    <col min="15361" max="15361" width="14.453125" style="31" customWidth="1"/>
    <col min="15362" max="15362" width="1.453125" style="31" customWidth="1"/>
    <col min="15363" max="15363" width="14.453125" style="31" customWidth="1"/>
    <col min="15364" max="15364" width="2" style="31" customWidth="1"/>
    <col min="15365" max="15365" width="1.453125" style="31" customWidth="1"/>
    <col min="15366" max="15366" width="17" style="31" bestFit="1" customWidth="1"/>
    <col min="15367" max="15614" width="11.453125" style="31"/>
    <col min="15615" max="15615" width="56.81640625" style="31" customWidth="1"/>
    <col min="15616" max="15616" width="4.08984375" style="31" customWidth="1"/>
    <col min="15617" max="15617" width="14.453125" style="31" customWidth="1"/>
    <col min="15618" max="15618" width="1.453125" style="31" customWidth="1"/>
    <col min="15619" max="15619" width="14.453125" style="31" customWidth="1"/>
    <col min="15620" max="15620" width="2" style="31" customWidth="1"/>
    <col min="15621" max="15621" width="1.453125" style="31" customWidth="1"/>
    <col min="15622" max="15622" width="17" style="31" bestFit="1" customWidth="1"/>
    <col min="15623" max="15870" width="11.453125" style="31"/>
    <col min="15871" max="15871" width="56.81640625" style="31" customWidth="1"/>
    <col min="15872" max="15872" width="4.08984375" style="31" customWidth="1"/>
    <col min="15873" max="15873" width="14.453125" style="31" customWidth="1"/>
    <col min="15874" max="15874" width="1.453125" style="31" customWidth="1"/>
    <col min="15875" max="15875" width="14.453125" style="31" customWidth="1"/>
    <col min="15876" max="15876" width="2" style="31" customWidth="1"/>
    <col min="15877" max="15877" width="1.453125" style="31" customWidth="1"/>
    <col min="15878" max="15878" width="17" style="31" bestFit="1" customWidth="1"/>
    <col min="15879" max="16126" width="11.453125" style="31"/>
    <col min="16127" max="16127" width="56.81640625" style="31" customWidth="1"/>
    <col min="16128" max="16128" width="4.08984375" style="31" customWidth="1"/>
    <col min="16129" max="16129" width="14.453125" style="31" customWidth="1"/>
    <col min="16130" max="16130" width="1.453125" style="31" customWidth="1"/>
    <col min="16131" max="16131" width="14.453125" style="31" customWidth="1"/>
    <col min="16132" max="16132" width="2" style="31" customWidth="1"/>
    <col min="16133" max="16133" width="1.453125" style="31" customWidth="1"/>
    <col min="16134" max="16134" width="17" style="31" bestFit="1" customWidth="1"/>
    <col min="16135" max="16384" width="11.453125" style="31"/>
  </cols>
  <sheetData>
    <row r="1" spans="1:35" ht="42" customHeight="1">
      <c r="A1" s="152" t="s">
        <v>639</v>
      </c>
      <c r="B1" s="96" t="s">
        <v>31</v>
      </c>
      <c r="C1" s="96"/>
      <c r="D1" s="24">
        <v>42248</v>
      </c>
      <c r="E1" s="24">
        <v>42339</v>
      </c>
      <c r="F1" s="24">
        <v>42430</v>
      </c>
      <c r="G1" s="24">
        <v>42522</v>
      </c>
      <c r="H1" s="24">
        <v>42614</v>
      </c>
      <c r="I1" s="24">
        <v>42705</v>
      </c>
      <c r="J1" s="24">
        <v>42795</v>
      </c>
      <c r="K1" s="24">
        <v>42887</v>
      </c>
      <c r="L1" s="24">
        <v>42979</v>
      </c>
      <c r="M1" s="24">
        <v>43070</v>
      </c>
      <c r="N1" s="24">
        <v>43160</v>
      </c>
      <c r="O1" s="24">
        <v>43252</v>
      </c>
      <c r="P1" s="24">
        <v>43344</v>
      </c>
      <c r="Q1" s="24">
        <v>43435</v>
      </c>
      <c r="R1" s="24">
        <v>43525</v>
      </c>
      <c r="S1" s="24">
        <v>43617</v>
      </c>
      <c r="T1" s="24">
        <v>43709</v>
      </c>
      <c r="U1" s="24">
        <v>43800</v>
      </c>
      <c r="V1" s="24">
        <v>43891</v>
      </c>
      <c r="W1" s="24">
        <v>43983</v>
      </c>
      <c r="X1" s="24">
        <v>44075</v>
      </c>
      <c r="Y1" s="24">
        <v>44166</v>
      </c>
      <c r="Z1" s="24">
        <v>44286</v>
      </c>
      <c r="AA1" s="24">
        <v>44348</v>
      </c>
      <c r="AB1" s="24">
        <v>44440</v>
      </c>
      <c r="AC1" s="24">
        <v>44531</v>
      </c>
      <c r="AD1" s="24">
        <v>44621</v>
      </c>
      <c r="AE1" s="24">
        <v>44713</v>
      </c>
      <c r="AF1" s="24">
        <v>44805</v>
      </c>
      <c r="AG1" s="24">
        <v>44896</v>
      </c>
      <c r="AH1" s="24">
        <v>44986</v>
      </c>
      <c r="AI1" s="24">
        <v>45078</v>
      </c>
    </row>
    <row r="2" spans="1:35" ht="12.75" customHeight="1"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53"/>
      <c r="Z2" s="144"/>
      <c r="AA2" s="144"/>
      <c r="AB2" s="144"/>
      <c r="AC2" s="144"/>
      <c r="AD2" s="144"/>
      <c r="AE2" s="144"/>
      <c r="AF2" s="144"/>
      <c r="AG2" s="144"/>
      <c r="AH2" s="144"/>
      <c r="AI2" s="144"/>
    </row>
    <row r="3" spans="1:35">
      <c r="A3" s="154" t="s">
        <v>92</v>
      </c>
      <c r="B3" s="154" t="s">
        <v>14</v>
      </c>
      <c r="C3" s="154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R3" s="20"/>
      <c r="S3" s="20"/>
      <c r="T3" s="20"/>
    </row>
    <row r="4" spans="1:35">
      <c r="A4" s="155" t="s">
        <v>93</v>
      </c>
      <c r="B4" s="155" t="s">
        <v>45</v>
      </c>
      <c r="C4" s="155"/>
      <c r="D4" s="153">
        <v>7620588</v>
      </c>
      <c r="E4" s="153">
        <v>2544638</v>
      </c>
      <c r="F4" s="153">
        <v>1706460</v>
      </c>
      <c r="G4" s="153">
        <v>5261868</v>
      </c>
      <c r="H4" s="153">
        <v>7243836</v>
      </c>
      <c r="I4" s="153">
        <v>1639816</v>
      </c>
      <c r="J4" s="153">
        <v>1802173</v>
      </c>
      <c r="K4" s="153">
        <v>2083506</v>
      </c>
      <c r="L4" s="153">
        <v>3352545</v>
      </c>
      <c r="M4" s="153">
        <v>3611543</v>
      </c>
      <c r="N4" s="153">
        <v>5076402</v>
      </c>
      <c r="O4" s="153">
        <v>9015272</v>
      </c>
      <c r="P4" s="153">
        <v>2441031</v>
      </c>
      <c r="Q4" s="153">
        <v>2795281</v>
      </c>
      <c r="R4" s="153">
        <v>15793266</v>
      </c>
      <c r="S4" s="153">
        <v>2284868</v>
      </c>
      <c r="T4" s="153">
        <v>2390288</v>
      </c>
      <c r="U4" s="153">
        <v>40178349</v>
      </c>
      <c r="V4" s="153">
        <v>50392396</v>
      </c>
      <c r="W4" s="153">
        <v>30361439</v>
      </c>
      <c r="X4" s="153">
        <v>5935408</v>
      </c>
      <c r="Y4" s="153">
        <v>1944367</v>
      </c>
      <c r="Z4" s="153">
        <v>3632071</v>
      </c>
      <c r="AA4" s="153">
        <v>2770877</v>
      </c>
      <c r="AB4" s="153">
        <v>2801169</v>
      </c>
      <c r="AC4" s="153">
        <v>17288350</v>
      </c>
      <c r="AD4" s="153">
        <v>5284414</v>
      </c>
      <c r="AE4" s="153">
        <v>3728051</v>
      </c>
      <c r="AF4" s="153">
        <v>6076958</v>
      </c>
      <c r="AG4" s="153">
        <v>2150304</v>
      </c>
      <c r="AH4" s="153">
        <v>2638701</v>
      </c>
      <c r="AI4" s="153">
        <v>2602733</v>
      </c>
    </row>
    <row r="5" spans="1:35">
      <c r="A5" s="155" t="s">
        <v>370</v>
      </c>
      <c r="B5" s="155" t="s">
        <v>46</v>
      </c>
      <c r="C5" s="155"/>
      <c r="D5" s="153">
        <v>21439029</v>
      </c>
      <c r="E5" s="153">
        <v>28587101</v>
      </c>
      <c r="F5" s="153">
        <v>32332903</v>
      </c>
      <c r="G5" s="153">
        <v>28436945</v>
      </c>
      <c r="H5" s="153">
        <v>28235009</v>
      </c>
      <c r="I5" s="153">
        <v>35060340</v>
      </c>
      <c r="J5" s="153">
        <v>35891752</v>
      </c>
      <c r="K5" s="153">
        <v>37775334</v>
      </c>
      <c r="L5" s="153">
        <v>37979322</v>
      </c>
      <c r="M5" s="153">
        <v>39350391</v>
      </c>
      <c r="N5" s="153">
        <v>39530475</v>
      </c>
      <c r="O5" s="153">
        <v>36854406</v>
      </c>
      <c r="P5" s="153">
        <v>36616556</v>
      </c>
      <c r="Q5" s="153">
        <v>46371565</v>
      </c>
      <c r="R5" s="153">
        <v>24184451</v>
      </c>
      <c r="S5" s="153">
        <v>37374995</v>
      </c>
      <c r="T5" s="153">
        <v>30997224</v>
      </c>
      <c r="U5" s="153">
        <v>14014070</v>
      </c>
      <c r="V5" s="153">
        <v>4281146</v>
      </c>
      <c r="W5" s="153">
        <v>25469593</v>
      </c>
      <c r="X5" s="153">
        <v>51199399</v>
      </c>
      <c r="Y5" s="153">
        <v>57088128</v>
      </c>
      <c r="Z5" s="153">
        <v>56769900</v>
      </c>
      <c r="AA5" s="153">
        <v>57937894</v>
      </c>
      <c r="AB5" s="153">
        <v>19500472</v>
      </c>
      <c r="AC5" s="153">
        <v>5869408</v>
      </c>
      <c r="AD5" s="153">
        <v>17944046</v>
      </c>
      <c r="AE5" s="153">
        <v>12301827</v>
      </c>
      <c r="AF5" s="153">
        <v>10542673</v>
      </c>
      <c r="AG5" s="153">
        <v>7924138</v>
      </c>
      <c r="AH5" s="153">
        <v>11695739</v>
      </c>
      <c r="AI5" s="153">
        <v>14407768</v>
      </c>
    </row>
    <row r="6" spans="1:35">
      <c r="A6" s="155" t="s">
        <v>371</v>
      </c>
      <c r="B6" s="155" t="s">
        <v>47</v>
      </c>
      <c r="C6" s="155"/>
      <c r="D6" s="153">
        <v>757073</v>
      </c>
      <c r="E6" s="153">
        <v>629947</v>
      </c>
      <c r="F6" s="153">
        <v>916088</v>
      </c>
      <c r="G6" s="153">
        <v>1045258</v>
      </c>
      <c r="H6" s="153">
        <v>936856</v>
      </c>
      <c r="I6" s="153">
        <v>685261</v>
      </c>
      <c r="J6" s="153">
        <v>878575</v>
      </c>
      <c r="K6" s="153">
        <v>705646</v>
      </c>
      <c r="L6" s="153">
        <v>752168</v>
      </c>
      <c r="M6" s="153">
        <v>688597</v>
      </c>
      <c r="N6" s="153">
        <v>1108658</v>
      </c>
      <c r="O6" s="153">
        <v>1422824</v>
      </c>
      <c r="P6" s="153">
        <v>1490850</v>
      </c>
      <c r="Q6" s="153">
        <v>810436</v>
      </c>
      <c r="R6" s="153">
        <v>2628723</v>
      </c>
      <c r="S6" s="153">
        <v>2686478</v>
      </c>
      <c r="T6" s="153">
        <v>2336592</v>
      </c>
      <c r="U6" s="153">
        <v>616831</v>
      </c>
      <c r="V6" s="153">
        <v>504340</v>
      </c>
      <c r="W6" s="153">
        <v>387923</v>
      </c>
      <c r="X6" s="153">
        <v>421020</v>
      </c>
      <c r="Y6" s="153">
        <v>424817</v>
      </c>
      <c r="Z6" s="153">
        <v>479285</v>
      </c>
      <c r="AA6" s="153">
        <v>606630</v>
      </c>
      <c r="AB6" s="153">
        <v>358721</v>
      </c>
      <c r="AC6" s="153">
        <v>900771</v>
      </c>
      <c r="AD6" s="153">
        <v>412792</v>
      </c>
      <c r="AE6" s="153">
        <v>329102</v>
      </c>
      <c r="AF6" s="153">
        <v>413840</v>
      </c>
      <c r="AG6" s="153">
        <v>899788</v>
      </c>
      <c r="AH6" s="153">
        <v>413422</v>
      </c>
      <c r="AI6" s="153">
        <v>404759</v>
      </c>
    </row>
    <row r="7" spans="1:35">
      <c r="A7" s="155" t="s">
        <v>372</v>
      </c>
      <c r="B7" s="155" t="s">
        <v>48</v>
      </c>
      <c r="C7" s="155"/>
      <c r="D7" s="153">
        <v>958348</v>
      </c>
      <c r="E7" s="153">
        <v>1105002</v>
      </c>
      <c r="F7" s="153">
        <v>1711963</v>
      </c>
      <c r="G7" s="153">
        <v>1543662</v>
      </c>
      <c r="H7" s="153">
        <v>1728756</v>
      </c>
      <c r="I7" s="153">
        <v>1378026</v>
      </c>
      <c r="J7" s="153">
        <v>1598760</v>
      </c>
      <c r="K7" s="153">
        <v>1569987</v>
      </c>
      <c r="L7" s="153">
        <v>1629595</v>
      </c>
      <c r="M7" s="153">
        <v>1736186</v>
      </c>
      <c r="N7" s="153">
        <v>1620043</v>
      </c>
      <c r="O7" s="153">
        <v>1551758</v>
      </c>
      <c r="P7" s="153">
        <v>9763290</v>
      </c>
      <c r="Q7" s="153">
        <v>1753679</v>
      </c>
      <c r="R7" s="153">
        <v>10777020</v>
      </c>
      <c r="S7" s="153">
        <v>12762373</v>
      </c>
      <c r="T7" s="153">
        <v>21448914</v>
      </c>
      <c r="U7" s="153">
        <v>1701879</v>
      </c>
      <c r="V7" s="153">
        <v>1633622</v>
      </c>
      <c r="W7" s="153">
        <v>1591556</v>
      </c>
      <c r="X7" s="153">
        <v>1383520</v>
      </c>
      <c r="Y7" s="153">
        <v>1541578</v>
      </c>
      <c r="Z7" s="153">
        <v>1612668</v>
      </c>
      <c r="AA7" s="153">
        <v>1629176</v>
      </c>
      <c r="AB7" s="153">
        <v>1412951</v>
      </c>
      <c r="AC7" s="153">
        <v>1539951</v>
      </c>
      <c r="AD7" s="153">
        <v>1489984</v>
      </c>
      <c r="AE7" s="153">
        <v>2064422</v>
      </c>
      <c r="AF7" s="153">
        <v>2788294</v>
      </c>
      <c r="AG7" s="153">
        <v>3089343</v>
      </c>
      <c r="AH7" s="153">
        <v>1911127</v>
      </c>
      <c r="AI7" s="153">
        <v>1993775</v>
      </c>
    </row>
    <row r="8" spans="1:35">
      <c r="A8" s="155" t="s">
        <v>373</v>
      </c>
      <c r="B8" s="155" t="s">
        <v>49</v>
      </c>
      <c r="C8" s="155"/>
      <c r="D8" s="153">
        <v>46869</v>
      </c>
      <c r="E8" s="153">
        <v>122534</v>
      </c>
      <c r="F8" s="153">
        <v>70255</v>
      </c>
      <c r="G8" s="153">
        <v>0</v>
      </c>
      <c r="H8" s="153">
        <v>0</v>
      </c>
      <c r="I8" s="153">
        <v>106107</v>
      </c>
      <c r="J8" s="153">
        <v>0</v>
      </c>
      <c r="K8" s="153">
        <v>0</v>
      </c>
      <c r="L8" s="153">
        <v>0</v>
      </c>
      <c r="M8" s="153">
        <v>47464</v>
      </c>
      <c r="N8" s="153">
        <v>43524</v>
      </c>
      <c r="O8" s="153">
        <v>98151</v>
      </c>
      <c r="P8" s="153">
        <v>160836</v>
      </c>
      <c r="Q8" s="153">
        <v>127848</v>
      </c>
      <c r="R8" s="153">
        <v>397683</v>
      </c>
      <c r="S8" s="153">
        <v>410566</v>
      </c>
      <c r="T8" s="153">
        <v>151716</v>
      </c>
      <c r="U8" s="153">
        <v>73815</v>
      </c>
      <c r="V8" s="153">
        <v>805902</v>
      </c>
      <c r="W8" s="153">
        <v>465743</v>
      </c>
      <c r="X8" s="153">
        <v>530292</v>
      </c>
      <c r="Y8" s="153">
        <v>388370</v>
      </c>
      <c r="Z8" s="153">
        <v>881827</v>
      </c>
      <c r="AA8" s="153">
        <v>1102195</v>
      </c>
      <c r="AB8" s="153">
        <v>1042276</v>
      </c>
      <c r="AC8" s="153">
        <v>1024693</v>
      </c>
      <c r="AD8" s="153">
        <v>1046879</v>
      </c>
      <c r="AE8" s="153">
        <v>1108589</v>
      </c>
      <c r="AF8" s="153">
        <v>1017102</v>
      </c>
      <c r="AG8" s="153">
        <v>1017102</v>
      </c>
      <c r="AH8" s="153">
        <v>1140304</v>
      </c>
      <c r="AI8" s="153">
        <v>1027026</v>
      </c>
    </row>
    <row r="9" spans="1:35">
      <c r="A9" s="155" t="s">
        <v>374</v>
      </c>
      <c r="B9" s="155" t="s">
        <v>50</v>
      </c>
      <c r="C9" s="155"/>
      <c r="D9" s="156">
        <v>1058068</v>
      </c>
      <c r="E9" s="156">
        <v>0</v>
      </c>
      <c r="F9" s="156">
        <v>0</v>
      </c>
      <c r="G9" s="156">
        <v>85463</v>
      </c>
      <c r="H9" s="156">
        <v>359138</v>
      </c>
      <c r="I9" s="156">
        <v>464298</v>
      </c>
      <c r="J9" s="156">
        <v>657626</v>
      </c>
      <c r="K9" s="156">
        <v>530563</v>
      </c>
      <c r="L9" s="156">
        <v>556260</v>
      </c>
      <c r="M9" s="156">
        <v>573788</v>
      </c>
      <c r="N9" s="156">
        <v>636520</v>
      </c>
      <c r="O9" s="156">
        <v>735851</v>
      </c>
      <c r="P9" s="156">
        <v>694182</v>
      </c>
      <c r="Q9" s="156">
        <v>878566</v>
      </c>
      <c r="R9" s="156">
        <v>1020136</v>
      </c>
      <c r="S9" s="156">
        <v>893633</v>
      </c>
      <c r="T9" s="156">
        <v>871300</v>
      </c>
      <c r="U9" s="156">
        <v>1249660</v>
      </c>
      <c r="V9" s="156">
        <v>1525998</v>
      </c>
      <c r="W9" s="156">
        <v>1031649</v>
      </c>
      <c r="X9" s="156">
        <v>1029628</v>
      </c>
      <c r="Y9" s="156">
        <v>942799</v>
      </c>
      <c r="Z9" s="156">
        <v>828826</v>
      </c>
      <c r="AA9" s="156">
        <v>1338761</v>
      </c>
      <c r="AB9" s="156">
        <v>977882</v>
      </c>
      <c r="AC9" s="156">
        <v>938431</v>
      </c>
      <c r="AD9" s="156">
        <v>974919</v>
      </c>
      <c r="AE9" s="156">
        <v>656135</v>
      </c>
      <c r="AF9" s="156">
        <v>65263</v>
      </c>
      <c r="AG9" s="156">
        <v>78772</v>
      </c>
      <c r="AH9" s="156">
        <v>37213</v>
      </c>
      <c r="AI9" s="156">
        <v>143290</v>
      </c>
    </row>
    <row r="10" spans="1:35" ht="58">
      <c r="A10" s="157" t="s">
        <v>530</v>
      </c>
      <c r="B10" s="157" t="s">
        <v>699</v>
      </c>
      <c r="C10" s="157"/>
      <c r="D10" s="158">
        <v>31879975</v>
      </c>
      <c r="E10" s="158">
        <v>32989222</v>
      </c>
      <c r="F10" s="158">
        <v>36737669</v>
      </c>
      <c r="G10" s="158">
        <v>36373196</v>
      </c>
      <c r="H10" s="158">
        <v>38503595</v>
      </c>
      <c r="I10" s="158">
        <v>39333848</v>
      </c>
      <c r="J10" s="158">
        <v>40828886</v>
      </c>
      <c r="K10" s="158">
        <v>42665036</v>
      </c>
      <c r="L10" s="158">
        <v>44269890</v>
      </c>
      <c r="M10" s="158">
        <v>46007969</v>
      </c>
      <c r="N10" s="158">
        <v>48015622</v>
      </c>
      <c r="O10" s="158">
        <v>49678262</v>
      </c>
      <c r="P10" s="158">
        <v>51166745</v>
      </c>
      <c r="Q10" s="158">
        <v>52737375</v>
      </c>
      <c r="R10" s="158">
        <v>54801279</v>
      </c>
      <c r="S10" s="158">
        <v>56412913</v>
      </c>
      <c r="T10" s="158">
        <v>58196034</v>
      </c>
      <c r="U10" s="158">
        <v>57834604</v>
      </c>
      <c r="V10" s="158">
        <v>59143404</v>
      </c>
      <c r="W10" s="158">
        <v>59307903</v>
      </c>
      <c r="X10" s="158">
        <v>60499267</v>
      </c>
      <c r="Y10" s="158">
        <v>62330059</v>
      </c>
      <c r="Z10" s="158">
        <v>64204577</v>
      </c>
      <c r="AA10" s="158">
        <v>65385533</v>
      </c>
      <c r="AB10" s="158">
        <v>26093471</v>
      </c>
      <c r="AC10" s="158">
        <v>27561604</v>
      </c>
      <c r="AD10" s="158">
        <v>27153034</v>
      </c>
      <c r="AE10" s="158">
        <v>20188126</v>
      </c>
      <c r="AF10" s="158">
        <v>20904130</v>
      </c>
      <c r="AG10" s="158">
        <v>15159447</v>
      </c>
      <c r="AH10" s="158">
        <v>17836506</v>
      </c>
      <c r="AI10" s="158">
        <v>20579351</v>
      </c>
    </row>
    <row r="11" spans="1:35" ht="29">
      <c r="A11" s="159" t="s">
        <v>375</v>
      </c>
      <c r="B11" s="159" t="s">
        <v>700</v>
      </c>
      <c r="C11" s="159"/>
      <c r="D11" s="153">
        <v>0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</row>
    <row r="12" spans="1:35" ht="43.5">
      <c r="A12" s="159" t="s">
        <v>376</v>
      </c>
      <c r="B12" s="159" t="s">
        <v>701</v>
      </c>
      <c r="C12" s="159"/>
      <c r="D12" s="153">
        <v>0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</row>
    <row r="13" spans="1:35" s="95" customFormat="1" ht="43.5">
      <c r="A13" s="157" t="s">
        <v>377</v>
      </c>
      <c r="B13" s="157" t="s">
        <v>52</v>
      </c>
      <c r="C13" s="157"/>
      <c r="D13" s="153">
        <v>0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</row>
    <row r="14" spans="1:35" s="95" customFormat="1" ht="15" thickBot="1">
      <c r="A14" s="157" t="s">
        <v>104</v>
      </c>
      <c r="B14" s="157" t="s">
        <v>53</v>
      </c>
      <c r="C14" s="157"/>
      <c r="D14" s="131">
        <v>31879975</v>
      </c>
      <c r="E14" s="131">
        <v>32989222</v>
      </c>
      <c r="F14" s="131">
        <v>36737669</v>
      </c>
      <c r="G14" s="131">
        <v>36373196</v>
      </c>
      <c r="H14" s="131">
        <v>38503595</v>
      </c>
      <c r="I14" s="131">
        <v>39333848</v>
      </c>
      <c r="J14" s="131">
        <v>40828886</v>
      </c>
      <c r="K14" s="131">
        <v>42665036</v>
      </c>
      <c r="L14" s="131">
        <v>44269890</v>
      </c>
      <c r="M14" s="131">
        <v>46007969</v>
      </c>
      <c r="N14" s="131">
        <v>48015622</v>
      </c>
      <c r="O14" s="131">
        <v>49678262</v>
      </c>
      <c r="P14" s="131">
        <v>51166745</v>
      </c>
      <c r="Q14" s="131">
        <v>52737375</v>
      </c>
      <c r="R14" s="131">
        <v>54801279</v>
      </c>
      <c r="S14" s="131">
        <v>56412913</v>
      </c>
      <c r="T14" s="131">
        <v>58196034</v>
      </c>
      <c r="U14" s="131">
        <v>57834604</v>
      </c>
      <c r="V14" s="131">
        <v>59143404</v>
      </c>
      <c r="W14" s="131">
        <v>59307903</v>
      </c>
      <c r="X14" s="131">
        <v>60499267</v>
      </c>
      <c r="Y14" s="131">
        <v>62330059</v>
      </c>
      <c r="Z14" s="131">
        <v>64204577</v>
      </c>
      <c r="AA14" s="131">
        <v>65385533</v>
      </c>
      <c r="AB14" s="131">
        <v>26093471</v>
      </c>
      <c r="AC14" s="131">
        <v>27561604</v>
      </c>
      <c r="AD14" s="131">
        <v>27153034</v>
      </c>
      <c r="AE14" s="131">
        <v>20188126</v>
      </c>
      <c r="AF14" s="131">
        <v>20904130</v>
      </c>
      <c r="AG14" s="131">
        <v>15159447</v>
      </c>
      <c r="AH14" s="131">
        <v>17836506</v>
      </c>
      <c r="AI14" s="131">
        <v>20579351</v>
      </c>
    </row>
    <row r="15" spans="1:35" s="95" customFormat="1" ht="12.75" customHeight="1" thickTop="1">
      <c r="A15" s="160"/>
      <c r="B15" s="160"/>
      <c r="C15" s="160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</row>
    <row r="16" spans="1:35" s="95" customFormat="1">
      <c r="A16" s="154" t="s">
        <v>105</v>
      </c>
      <c r="B16" s="154" t="s">
        <v>15</v>
      </c>
      <c r="C16" s="154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</row>
    <row r="17" spans="1:35" s="95" customFormat="1" ht="12.75" customHeight="1">
      <c r="A17" s="160" t="s">
        <v>378</v>
      </c>
      <c r="B17" s="160" t="s">
        <v>702</v>
      </c>
      <c r="C17" s="160"/>
      <c r="D17" s="153">
        <v>0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41008872</v>
      </c>
      <c r="AC17" s="153">
        <v>44759889</v>
      </c>
      <c r="AD17" s="153">
        <v>44840738</v>
      </c>
      <c r="AE17" s="153">
        <v>37692789</v>
      </c>
      <c r="AF17" s="153">
        <v>41389685</v>
      </c>
      <c r="AG17" s="153">
        <v>39354327</v>
      </c>
      <c r="AH17" s="153">
        <v>40205840</v>
      </c>
      <c r="AI17" s="153">
        <v>34138573</v>
      </c>
    </row>
    <row r="18" spans="1:35" s="95" customFormat="1">
      <c r="A18" s="160" t="s">
        <v>108</v>
      </c>
      <c r="B18" s="160" t="s">
        <v>56</v>
      </c>
      <c r="C18" s="160"/>
      <c r="D18" s="153">
        <v>463702</v>
      </c>
      <c r="E18" s="153">
        <v>495793</v>
      </c>
      <c r="F18" s="153">
        <v>554290</v>
      </c>
      <c r="G18" s="153">
        <v>460404</v>
      </c>
      <c r="H18" s="153">
        <v>488805</v>
      </c>
      <c r="I18" s="153">
        <v>489553</v>
      </c>
      <c r="J18" s="153">
        <v>516030</v>
      </c>
      <c r="K18" s="153">
        <v>640481</v>
      </c>
      <c r="L18" s="153">
        <v>766829</v>
      </c>
      <c r="M18" s="153">
        <v>881403</v>
      </c>
      <c r="N18" s="153">
        <v>930884</v>
      </c>
      <c r="O18" s="153">
        <v>985851</v>
      </c>
      <c r="P18" s="153">
        <v>1005311</v>
      </c>
      <c r="Q18" s="153">
        <v>1109426</v>
      </c>
      <c r="R18" s="153">
        <v>1119807</v>
      </c>
      <c r="S18" s="153">
        <v>1165332</v>
      </c>
      <c r="T18" s="153">
        <v>1211205</v>
      </c>
      <c r="U18" s="153">
        <v>1257415</v>
      </c>
      <c r="V18" s="153">
        <v>1232091</v>
      </c>
      <c r="W18" s="153">
        <v>1173838</v>
      </c>
      <c r="X18" s="153">
        <v>1097146</v>
      </c>
      <c r="Y18" s="153">
        <v>888564</v>
      </c>
      <c r="Z18" s="153">
        <v>837038</v>
      </c>
      <c r="AA18" s="153">
        <v>742270</v>
      </c>
      <c r="AB18" s="153">
        <v>750668</v>
      </c>
      <c r="AC18" s="153">
        <v>680895</v>
      </c>
      <c r="AD18" s="153">
        <v>607765</v>
      </c>
      <c r="AE18" s="153">
        <v>528710</v>
      </c>
      <c r="AF18" s="153">
        <v>440397</v>
      </c>
      <c r="AG18" s="153">
        <v>369944</v>
      </c>
      <c r="AH18" s="153">
        <v>316416</v>
      </c>
      <c r="AI18" s="153">
        <v>424248</v>
      </c>
    </row>
    <row r="19" spans="1:35" s="95" customFormat="1" ht="12.75" customHeight="1">
      <c r="A19" s="160" t="s">
        <v>109</v>
      </c>
      <c r="B19" s="160" t="s">
        <v>703</v>
      </c>
      <c r="C19" s="160"/>
      <c r="D19" s="153">
        <v>8677240</v>
      </c>
      <c r="E19" s="153">
        <v>8677240</v>
      </c>
      <c r="F19" s="153">
        <v>8677240</v>
      </c>
      <c r="G19" s="153">
        <v>8677240</v>
      </c>
      <c r="H19" s="153">
        <v>8677240</v>
      </c>
      <c r="I19" s="153">
        <v>8677240</v>
      </c>
      <c r="J19" s="153">
        <v>8677240</v>
      </c>
      <c r="K19" s="153">
        <v>8677240</v>
      </c>
      <c r="L19" s="153">
        <v>8677240</v>
      </c>
      <c r="M19" s="153">
        <v>8677240</v>
      </c>
      <c r="N19" s="153">
        <v>8677240</v>
      </c>
      <c r="O19" s="153">
        <v>8677240</v>
      </c>
      <c r="P19" s="153">
        <v>8677240</v>
      </c>
      <c r="Q19" s="153">
        <v>8677240</v>
      </c>
      <c r="R19" s="153">
        <v>8677240</v>
      </c>
      <c r="S19" s="153">
        <v>8677240</v>
      </c>
      <c r="T19" s="153">
        <v>8677240</v>
      </c>
      <c r="U19" s="153">
        <v>8677240</v>
      </c>
      <c r="V19" s="153">
        <v>8677240</v>
      </c>
      <c r="W19" s="153">
        <v>8677240</v>
      </c>
      <c r="X19" s="153">
        <v>8677240</v>
      </c>
      <c r="Y19" s="153">
        <v>8677240</v>
      </c>
      <c r="Z19" s="153">
        <v>8677240</v>
      </c>
      <c r="AA19" s="153">
        <v>8677240</v>
      </c>
      <c r="AB19" s="153">
        <v>8677240</v>
      </c>
      <c r="AC19" s="153">
        <v>8677240</v>
      </c>
      <c r="AD19" s="153">
        <v>8677240</v>
      </c>
      <c r="AE19" s="153">
        <v>8677240</v>
      </c>
      <c r="AF19" s="153">
        <v>8677240</v>
      </c>
      <c r="AG19" s="153">
        <v>8677240</v>
      </c>
      <c r="AH19" s="153">
        <v>8677240</v>
      </c>
      <c r="AI19" s="153">
        <v>8677240</v>
      </c>
    </row>
    <row r="20" spans="1:35" s="95" customFormat="1">
      <c r="A20" s="160" t="s">
        <v>110</v>
      </c>
      <c r="B20" s="160" t="s">
        <v>57</v>
      </c>
      <c r="C20" s="160"/>
      <c r="D20" s="153">
        <v>415575</v>
      </c>
      <c r="E20" s="153">
        <v>408061</v>
      </c>
      <c r="F20" s="153">
        <v>395449</v>
      </c>
      <c r="G20" s="153">
        <v>487064</v>
      </c>
      <c r="H20" s="153">
        <v>473021</v>
      </c>
      <c r="I20" s="153">
        <v>458232</v>
      </c>
      <c r="J20" s="153">
        <v>475722</v>
      </c>
      <c r="K20" s="153">
        <v>458873</v>
      </c>
      <c r="L20" s="153">
        <v>442022</v>
      </c>
      <c r="M20" s="153">
        <v>446097</v>
      </c>
      <c r="N20" s="153">
        <v>438776</v>
      </c>
      <c r="O20" s="153">
        <v>421677</v>
      </c>
      <c r="P20" s="153">
        <v>408133</v>
      </c>
      <c r="Q20" s="153">
        <v>393615</v>
      </c>
      <c r="R20" s="153">
        <v>374337</v>
      </c>
      <c r="S20" s="153">
        <v>356007</v>
      </c>
      <c r="T20" s="153">
        <v>342438</v>
      </c>
      <c r="U20" s="153">
        <v>332657</v>
      </c>
      <c r="V20" s="153">
        <v>320232</v>
      </c>
      <c r="W20" s="153">
        <v>314329</v>
      </c>
      <c r="X20" s="153">
        <v>300917</v>
      </c>
      <c r="Y20" s="153">
        <v>282549</v>
      </c>
      <c r="Z20" s="153">
        <v>284346</v>
      </c>
      <c r="AA20" s="153">
        <v>262898</v>
      </c>
      <c r="AB20" s="153">
        <v>243075</v>
      </c>
      <c r="AC20" s="153">
        <v>219461</v>
      </c>
      <c r="AD20" s="153">
        <v>206849</v>
      </c>
      <c r="AE20" s="153">
        <v>182510</v>
      </c>
      <c r="AF20" s="153">
        <v>165355</v>
      </c>
      <c r="AG20" s="153">
        <v>142323</v>
      </c>
      <c r="AH20" s="153">
        <v>120821</v>
      </c>
      <c r="AI20" s="153">
        <v>90581</v>
      </c>
    </row>
    <row r="21" spans="1:35" s="95" customFormat="1">
      <c r="A21" s="160" t="s">
        <v>147</v>
      </c>
      <c r="B21" s="160" t="s">
        <v>77</v>
      </c>
      <c r="C21" s="160"/>
      <c r="U21" s="153">
        <v>1321538</v>
      </c>
      <c r="V21" s="153">
        <v>1261140</v>
      </c>
      <c r="W21" s="153">
        <v>1191805</v>
      </c>
      <c r="X21" s="153">
        <v>1118925</v>
      </c>
      <c r="Y21" s="153">
        <v>1059151</v>
      </c>
      <c r="Z21" s="153">
        <v>996624</v>
      </c>
      <c r="AA21" s="153">
        <v>932543</v>
      </c>
      <c r="AB21" s="153">
        <v>869095</v>
      </c>
      <c r="AC21" s="153">
        <v>817991</v>
      </c>
      <c r="AD21" s="153">
        <v>684769</v>
      </c>
      <c r="AE21" s="153">
        <v>639746</v>
      </c>
      <c r="AF21" s="153">
        <v>585799</v>
      </c>
      <c r="AG21" s="153">
        <v>522276</v>
      </c>
      <c r="AH21" s="153">
        <v>450451</v>
      </c>
      <c r="AI21" s="153">
        <v>2417798</v>
      </c>
    </row>
    <row r="22" spans="1:35" s="95" customFormat="1">
      <c r="A22" s="160" t="s">
        <v>112</v>
      </c>
      <c r="B22" s="160" t="s">
        <v>58</v>
      </c>
      <c r="C22" s="160"/>
      <c r="D22" s="125">
        <v>2115700</v>
      </c>
      <c r="E22" s="125">
        <v>2032030</v>
      </c>
      <c r="F22" s="125">
        <v>2102803</v>
      </c>
      <c r="G22" s="125">
        <v>2107702</v>
      </c>
      <c r="H22" s="125">
        <v>1979022</v>
      </c>
      <c r="I22" s="125">
        <v>1857691</v>
      </c>
      <c r="J22" s="125">
        <v>1825495</v>
      </c>
      <c r="K22" s="125">
        <v>1811937</v>
      </c>
      <c r="L22" s="125">
        <v>1701022</v>
      </c>
      <c r="M22" s="125">
        <v>1505375</v>
      </c>
      <c r="N22" s="125">
        <v>1559317</v>
      </c>
      <c r="O22" s="125">
        <v>1418107</v>
      </c>
      <c r="P22" s="125">
        <v>1444127</v>
      </c>
      <c r="Q22" s="125">
        <v>1204386</v>
      </c>
      <c r="R22" s="125">
        <v>1096493</v>
      </c>
      <c r="S22" s="125">
        <v>1039130</v>
      </c>
      <c r="T22" s="125">
        <v>1012759</v>
      </c>
      <c r="U22" s="125">
        <v>1014572</v>
      </c>
      <c r="V22" s="125">
        <v>970435</v>
      </c>
      <c r="W22" s="125">
        <v>1017676</v>
      </c>
      <c r="X22" s="125">
        <v>899115</v>
      </c>
      <c r="Y22" s="125">
        <v>1121850</v>
      </c>
      <c r="Z22" s="125">
        <v>1274148</v>
      </c>
      <c r="AA22" s="125">
        <v>943617</v>
      </c>
      <c r="AB22" s="125">
        <v>1166807</v>
      </c>
      <c r="AC22" s="125">
        <v>1354090</v>
      </c>
      <c r="AD22" s="125">
        <v>1210768</v>
      </c>
      <c r="AE22" s="125">
        <v>1150950</v>
      </c>
      <c r="AF22" s="125">
        <v>870292</v>
      </c>
      <c r="AG22" s="125">
        <v>646363</v>
      </c>
      <c r="AH22" s="125">
        <v>578516</v>
      </c>
      <c r="AI22" s="125">
        <v>456582</v>
      </c>
    </row>
    <row r="23" spans="1:35">
      <c r="A23" s="157" t="s">
        <v>379</v>
      </c>
      <c r="B23" s="157" t="s">
        <v>59</v>
      </c>
      <c r="C23" s="157"/>
      <c r="D23" s="161">
        <v>11672217</v>
      </c>
      <c r="E23" s="161">
        <v>11613124</v>
      </c>
      <c r="F23" s="161">
        <v>11729782</v>
      </c>
      <c r="G23" s="161">
        <v>11732410</v>
      </c>
      <c r="H23" s="161">
        <v>11618088</v>
      </c>
      <c r="I23" s="161">
        <v>11482716</v>
      </c>
      <c r="J23" s="161">
        <v>11494487</v>
      </c>
      <c r="K23" s="161">
        <v>11588531</v>
      </c>
      <c r="L23" s="161">
        <v>11587113</v>
      </c>
      <c r="M23" s="161">
        <v>11510115</v>
      </c>
      <c r="N23" s="161">
        <v>11606217</v>
      </c>
      <c r="O23" s="161">
        <v>11502875</v>
      </c>
      <c r="P23" s="161">
        <v>11534811</v>
      </c>
      <c r="Q23" s="161">
        <v>11384667</v>
      </c>
      <c r="R23" s="161">
        <v>11267877</v>
      </c>
      <c r="S23" s="161">
        <v>11237709</v>
      </c>
      <c r="T23" s="161">
        <v>11253042</v>
      </c>
      <c r="U23" s="161">
        <v>12603422</v>
      </c>
      <c r="V23" s="161">
        <v>12461138</v>
      </c>
      <c r="W23" s="161">
        <v>12374888</v>
      </c>
      <c r="X23" s="161">
        <v>12093343</v>
      </c>
      <c r="Y23" s="161">
        <v>12029354</v>
      </c>
      <c r="Z23" s="161">
        <v>12069396</v>
      </c>
      <c r="AA23" s="161">
        <v>11558568</v>
      </c>
      <c r="AB23" s="161">
        <v>52715757</v>
      </c>
      <c r="AC23" s="161">
        <v>56509566</v>
      </c>
      <c r="AD23" s="161">
        <v>56228129</v>
      </c>
      <c r="AE23" s="161">
        <v>48871945</v>
      </c>
      <c r="AF23" s="161">
        <v>52128768</v>
      </c>
      <c r="AG23" s="161">
        <v>49712473</v>
      </c>
      <c r="AH23" s="161">
        <v>50349284</v>
      </c>
      <c r="AI23" s="161">
        <v>46205022</v>
      </c>
    </row>
    <row r="24" spans="1:35" ht="15" thickBot="1">
      <c r="A24" s="162" t="s">
        <v>114</v>
      </c>
      <c r="B24" s="162" t="s">
        <v>60</v>
      </c>
      <c r="C24" s="162"/>
      <c r="D24" s="131">
        <v>43552192</v>
      </c>
      <c r="E24" s="131">
        <v>44602346</v>
      </c>
      <c r="F24" s="131">
        <v>48467451</v>
      </c>
      <c r="G24" s="131">
        <v>48105606</v>
      </c>
      <c r="H24" s="131">
        <v>50121683</v>
      </c>
      <c r="I24" s="131">
        <v>50816564</v>
      </c>
      <c r="J24" s="131">
        <v>52323373</v>
      </c>
      <c r="K24" s="131">
        <v>54253567</v>
      </c>
      <c r="L24" s="131">
        <v>55857003</v>
      </c>
      <c r="M24" s="131">
        <v>57518084</v>
      </c>
      <c r="N24" s="131">
        <v>59621839</v>
      </c>
      <c r="O24" s="131">
        <v>61181137</v>
      </c>
      <c r="P24" s="131">
        <v>62701556</v>
      </c>
      <c r="Q24" s="131">
        <v>64122042</v>
      </c>
      <c r="R24" s="131">
        <v>66069156</v>
      </c>
      <c r="S24" s="131">
        <v>67650622</v>
      </c>
      <c r="T24" s="131">
        <v>69449076</v>
      </c>
      <c r="U24" s="131">
        <v>70438026</v>
      </c>
      <c r="V24" s="131">
        <v>71604542</v>
      </c>
      <c r="W24" s="131">
        <v>71682791</v>
      </c>
      <c r="X24" s="131">
        <v>72592610</v>
      </c>
      <c r="Y24" s="131">
        <v>74359413</v>
      </c>
      <c r="Z24" s="131">
        <v>76273973</v>
      </c>
      <c r="AA24" s="131">
        <v>76944101</v>
      </c>
      <c r="AB24" s="131">
        <v>78809228</v>
      </c>
      <c r="AC24" s="131">
        <v>84071170</v>
      </c>
      <c r="AD24" s="131">
        <v>83381163</v>
      </c>
      <c r="AE24" s="131">
        <v>69060071</v>
      </c>
      <c r="AF24" s="131">
        <v>73032898</v>
      </c>
      <c r="AG24" s="131">
        <v>64871920</v>
      </c>
      <c r="AH24" s="131">
        <v>68185790</v>
      </c>
      <c r="AI24" s="131">
        <v>66784373</v>
      </c>
    </row>
    <row r="25" spans="1:35" ht="15" thickTop="1"/>
    <row r="26" spans="1:35">
      <c r="A26" s="162" t="s">
        <v>380</v>
      </c>
      <c r="B26" s="162" t="s">
        <v>17</v>
      </c>
      <c r="C26" s="162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</row>
    <row r="27" spans="1:35">
      <c r="A27" s="163" t="s">
        <v>381</v>
      </c>
      <c r="B27" s="163" t="s">
        <v>704</v>
      </c>
      <c r="C27" s="163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</row>
    <row r="28" spans="1:35">
      <c r="A28" s="165" t="s">
        <v>382</v>
      </c>
      <c r="B28" s="165" t="s">
        <v>61</v>
      </c>
      <c r="C28" s="165"/>
      <c r="D28" s="153">
        <v>2</v>
      </c>
      <c r="E28" s="153">
        <v>2</v>
      </c>
      <c r="F28" s="153">
        <v>2</v>
      </c>
      <c r="G28" s="153">
        <v>2</v>
      </c>
      <c r="H28" s="153">
        <v>2</v>
      </c>
      <c r="I28" s="153">
        <v>2</v>
      </c>
      <c r="J28" s="153">
        <v>2</v>
      </c>
      <c r="K28" s="153">
        <v>0</v>
      </c>
      <c r="L28" s="153">
        <v>1</v>
      </c>
      <c r="M28" s="153">
        <v>1</v>
      </c>
      <c r="N28" s="153">
        <v>1</v>
      </c>
      <c r="O28" s="153">
        <v>393489</v>
      </c>
      <c r="P28" s="153">
        <v>414398</v>
      </c>
      <c r="Q28" s="153">
        <v>366711</v>
      </c>
      <c r="R28" s="153">
        <v>39719</v>
      </c>
      <c r="S28" s="153">
        <v>1</v>
      </c>
      <c r="T28" s="153">
        <v>352388</v>
      </c>
      <c r="U28" s="153">
        <v>611204</v>
      </c>
      <c r="V28" s="153">
        <v>241373</v>
      </c>
      <c r="W28" s="153">
        <v>1</v>
      </c>
      <c r="X28" s="153">
        <v>1</v>
      </c>
      <c r="Y28" s="153">
        <v>1</v>
      </c>
      <c r="Z28" s="153">
        <v>1</v>
      </c>
      <c r="AA28" s="153">
        <v>1</v>
      </c>
      <c r="AB28" s="153">
        <v>1</v>
      </c>
      <c r="AC28" s="153">
        <v>1</v>
      </c>
      <c r="AD28" s="153">
        <v>1</v>
      </c>
      <c r="AE28" s="153">
        <v>1</v>
      </c>
      <c r="AF28" s="153">
        <v>1</v>
      </c>
      <c r="AG28" s="153">
        <v>1</v>
      </c>
      <c r="AH28" s="153">
        <v>1</v>
      </c>
      <c r="AI28" s="153">
        <v>1</v>
      </c>
    </row>
    <row r="29" spans="1:35">
      <c r="A29" s="132" t="s">
        <v>145</v>
      </c>
      <c r="B29" s="132" t="s">
        <v>148</v>
      </c>
      <c r="C29" s="132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>
        <v>278591</v>
      </c>
      <c r="W29" s="153">
        <v>280983</v>
      </c>
      <c r="X29" s="153">
        <v>282531</v>
      </c>
      <c r="Y29" s="164">
        <v>287561</v>
      </c>
      <c r="Z29" s="153">
        <v>292255</v>
      </c>
      <c r="AA29" s="153">
        <v>296897</v>
      </c>
      <c r="AB29" s="153">
        <v>302216</v>
      </c>
      <c r="AC29" s="153">
        <v>312880</v>
      </c>
      <c r="AD29" s="153">
        <v>283297</v>
      </c>
      <c r="AE29" s="153">
        <v>296942</v>
      </c>
      <c r="AF29" s="153">
        <v>309026</v>
      </c>
      <c r="AG29" s="153">
        <v>318336</v>
      </c>
      <c r="AH29" s="153">
        <v>324195</v>
      </c>
      <c r="AI29" s="153">
        <v>220460</v>
      </c>
    </row>
    <row r="30" spans="1:35">
      <c r="A30" s="165" t="s">
        <v>383</v>
      </c>
      <c r="B30" s="165" t="s">
        <v>705</v>
      </c>
      <c r="C30" s="165"/>
      <c r="D30" s="125">
        <v>414804</v>
      </c>
      <c r="E30" s="125">
        <v>177309</v>
      </c>
      <c r="F30" s="125">
        <v>290758</v>
      </c>
      <c r="G30" s="125">
        <v>232255</v>
      </c>
      <c r="H30" s="125">
        <v>180825</v>
      </c>
      <c r="I30" s="125">
        <v>154495</v>
      </c>
      <c r="J30" s="125">
        <v>224187</v>
      </c>
      <c r="K30" s="125">
        <v>247752</v>
      </c>
      <c r="L30" s="125">
        <v>406940</v>
      </c>
      <c r="M30" s="125">
        <v>190852</v>
      </c>
      <c r="N30" s="125">
        <v>423601</v>
      </c>
      <c r="O30" s="125">
        <v>356642</v>
      </c>
      <c r="P30" s="125">
        <v>307760</v>
      </c>
      <c r="Q30" s="125">
        <v>360018</v>
      </c>
      <c r="R30" s="125">
        <v>202074</v>
      </c>
      <c r="S30" s="125">
        <v>330518</v>
      </c>
      <c r="T30" s="125">
        <v>276544</v>
      </c>
      <c r="U30" s="125">
        <v>355900</v>
      </c>
      <c r="V30" s="125">
        <v>673413</v>
      </c>
      <c r="W30" s="125">
        <v>560240</v>
      </c>
      <c r="X30" s="125">
        <v>978952</v>
      </c>
      <c r="Y30" s="164">
        <v>251521</v>
      </c>
      <c r="Z30" s="125">
        <v>220515</v>
      </c>
      <c r="AA30" s="125">
        <v>211747</v>
      </c>
      <c r="AB30" s="125">
        <v>509267</v>
      </c>
      <c r="AC30" s="125">
        <v>309530</v>
      </c>
      <c r="AD30" s="125">
        <v>300432</v>
      </c>
      <c r="AE30" s="125">
        <v>327779</v>
      </c>
      <c r="AF30" s="125">
        <v>347767</v>
      </c>
      <c r="AG30" s="125">
        <v>269510</v>
      </c>
      <c r="AH30" s="125">
        <v>665990</v>
      </c>
      <c r="AI30" s="125">
        <v>667002</v>
      </c>
    </row>
    <row r="31" spans="1:35">
      <c r="A31" s="165" t="s">
        <v>384</v>
      </c>
      <c r="B31" s="165" t="s">
        <v>706</v>
      </c>
      <c r="C31" s="165"/>
      <c r="D31" s="125">
        <v>223837</v>
      </c>
      <c r="E31" s="125">
        <v>239335</v>
      </c>
      <c r="F31" s="125">
        <v>382365</v>
      </c>
      <c r="G31" s="125">
        <v>489609</v>
      </c>
      <c r="H31" s="125">
        <v>686100</v>
      </c>
      <c r="I31" s="125">
        <v>250156</v>
      </c>
      <c r="J31" s="125">
        <v>223169</v>
      </c>
      <c r="K31" s="125">
        <v>463098</v>
      </c>
      <c r="L31" s="125">
        <v>733628</v>
      </c>
      <c r="M31" s="125">
        <v>418235</v>
      </c>
      <c r="N31" s="125">
        <v>283841</v>
      </c>
      <c r="O31" s="125">
        <v>388790</v>
      </c>
      <c r="P31" s="125">
        <v>363995</v>
      </c>
      <c r="Q31" s="125">
        <v>644875</v>
      </c>
      <c r="R31" s="125">
        <v>235781</v>
      </c>
      <c r="S31" s="125">
        <v>242689</v>
      </c>
      <c r="T31" s="125">
        <v>364713</v>
      </c>
      <c r="U31" s="125">
        <v>273595</v>
      </c>
      <c r="V31" s="125">
        <v>536672</v>
      </c>
      <c r="W31" s="125">
        <v>340676</v>
      </c>
      <c r="X31" s="125">
        <v>243687</v>
      </c>
      <c r="Y31" s="125">
        <v>329372</v>
      </c>
      <c r="Z31" s="125">
        <v>565856</v>
      </c>
      <c r="AA31" s="125">
        <v>1252817</v>
      </c>
      <c r="AB31" s="125">
        <v>84382</v>
      </c>
      <c r="AC31" s="125">
        <v>4553350</v>
      </c>
      <c r="AD31" s="125">
        <v>0</v>
      </c>
      <c r="AE31" s="125">
        <v>11202</v>
      </c>
      <c r="AF31" s="125">
        <v>12411</v>
      </c>
      <c r="AG31" s="125">
        <v>1603456</v>
      </c>
      <c r="AH31" s="125">
        <v>0</v>
      </c>
      <c r="AI31" s="125">
        <v>155103</v>
      </c>
    </row>
    <row r="32" spans="1:35">
      <c r="A32" s="165" t="s">
        <v>385</v>
      </c>
      <c r="B32" s="165" t="s">
        <v>707</v>
      </c>
      <c r="C32" s="165"/>
      <c r="D32" s="125">
        <v>1169107</v>
      </c>
      <c r="E32" s="125">
        <v>803110</v>
      </c>
      <c r="F32" s="125">
        <v>1253071</v>
      </c>
      <c r="G32" s="125">
        <v>1216130</v>
      </c>
      <c r="H32" s="125">
        <v>1181212</v>
      </c>
      <c r="I32" s="125">
        <v>540858</v>
      </c>
      <c r="J32" s="125">
        <v>752309</v>
      </c>
      <c r="K32" s="125">
        <v>952614</v>
      </c>
      <c r="L32" s="125">
        <v>601675</v>
      </c>
      <c r="M32" s="125">
        <v>432463</v>
      </c>
      <c r="N32" s="125">
        <v>893878</v>
      </c>
      <c r="O32" s="125">
        <v>696684</v>
      </c>
      <c r="P32" s="125">
        <v>923597</v>
      </c>
      <c r="Q32" s="125">
        <v>157693</v>
      </c>
      <c r="R32" s="125">
        <v>406338</v>
      </c>
      <c r="S32" s="125">
        <v>197681</v>
      </c>
      <c r="T32" s="125">
        <v>69904</v>
      </c>
      <c r="U32" s="125">
        <v>114200</v>
      </c>
      <c r="V32" s="125">
        <v>154261</v>
      </c>
      <c r="W32" s="125">
        <v>132674</v>
      </c>
      <c r="X32" s="125">
        <v>165502</v>
      </c>
      <c r="Y32" s="125">
        <v>1509627</v>
      </c>
      <c r="Z32" s="125">
        <v>1903403</v>
      </c>
      <c r="AA32" s="125">
        <v>1286397</v>
      </c>
      <c r="AB32" s="125">
        <v>2874630</v>
      </c>
      <c r="AC32" s="125">
        <v>1476362</v>
      </c>
      <c r="AD32" s="125">
        <v>3018410</v>
      </c>
      <c r="AE32" s="125">
        <v>4855529</v>
      </c>
      <c r="AF32" s="125">
        <v>6041086</v>
      </c>
      <c r="AG32" s="125">
        <v>571293</v>
      </c>
      <c r="AH32" s="125">
        <v>2572225</v>
      </c>
      <c r="AI32" s="125">
        <v>2639039</v>
      </c>
    </row>
    <row r="33" spans="1:35">
      <c r="A33" s="165" t="s">
        <v>531</v>
      </c>
      <c r="B33" s="165" t="s">
        <v>65</v>
      </c>
      <c r="C33" s="165"/>
      <c r="D33" s="164">
        <v>1439096</v>
      </c>
      <c r="E33" s="164">
        <v>547854</v>
      </c>
      <c r="F33" s="164">
        <v>566063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  <c r="P33" s="164">
        <v>0</v>
      </c>
      <c r="Q33" s="164">
        <v>0</v>
      </c>
      <c r="R33" s="164">
        <v>0</v>
      </c>
      <c r="S33" s="164">
        <v>0</v>
      </c>
      <c r="T33" s="164">
        <v>0</v>
      </c>
      <c r="U33" s="164">
        <v>0</v>
      </c>
      <c r="V33" s="164">
        <v>0</v>
      </c>
      <c r="W33" s="164">
        <v>0</v>
      </c>
      <c r="X33" s="164">
        <v>0</v>
      </c>
      <c r="Y33" s="166">
        <v>0</v>
      </c>
      <c r="Z33" s="166">
        <v>0</v>
      </c>
      <c r="AA33" s="166">
        <v>0</v>
      </c>
      <c r="AB33" s="166">
        <v>0</v>
      </c>
      <c r="AC33" s="166">
        <v>0</v>
      </c>
      <c r="AD33" s="166">
        <v>0</v>
      </c>
      <c r="AE33" s="166">
        <v>0</v>
      </c>
      <c r="AF33" s="166">
        <v>14803</v>
      </c>
      <c r="AG33" s="166">
        <v>193275</v>
      </c>
      <c r="AH33" s="166">
        <v>556398</v>
      </c>
      <c r="AI33" s="166">
        <v>555547</v>
      </c>
    </row>
    <row r="34" spans="1:35">
      <c r="A34" s="165" t="s">
        <v>386</v>
      </c>
      <c r="B34" s="165" t="s">
        <v>708</v>
      </c>
      <c r="C34" s="165"/>
      <c r="D34" s="125">
        <v>132737</v>
      </c>
      <c r="E34" s="125">
        <v>148479</v>
      </c>
      <c r="F34" s="125">
        <v>150649</v>
      </c>
      <c r="G34" s="125">
        <v>159611</v>
      </c>
      <c r="H34" s="125">
        <v>172469</v>
      </c>
      <c r="I34" s="125">
        <v>178289</v>
      </c>
      <c r="J34" s="125">
        <v>158006</v>
      </c>
      <c r="K34" s="125">
        <v>168633</v>
      </c>
      <c r="L34" s="125">
        <v>181389</v>
      </c>
      <c r="M34" s="125">
        <v>193999</v>
      </c>
      <c r="N34" s="125">
        <v>171314</v>
      </c>
      <c r="O34" s="125">
        <v>193246</v>
      </c>
      <c r="P34" s="125">
        <v>215641</v>
      </c>
      <c r="Q34" s="125">
        <v>220776</v>
      </c>
      <c r="R34" s="125">
        <v>194634</v>
      </c>
      <c r="S34" s="125">
        <v>202816</v>
      </c>
      <c r="T34" s="125">
        <v>223188</v>
      </c>
      <c r="U34" s="125">
        <v>251099</v>
      </c>
      <c r="V34" s="125">
        <v>221281</v>
      </c>
      <c r="W34" s="125">
        <v>239411</v>
      </c>
      <c r="X34" s="125">
        <v>250890</v>
      </c>
      <c r="Y34" s="125">
        <v>271037</v>
      </c>
      <c r="Z34" s="125">
        <v>251977</v>
      </c>
      <c r="AA34" s="125">
        <v>272999</v>
      </c>
      <c r="AB34" s="125">
        <v>307551</v>
      </c>
      <c r="AC34" s="125">
        <v>322087</v>
      </c>
      <c r="AD34" s="125">
        <v>294800</v>
      </c>
      <c r="AE34" s="125">
        <v>330718</v>
      </c>
      <c r="AF34" s="125">
        <v>340670</v>
      </c>
      <c r="AG34" s="125">
        <v>363204</v>
      </c>
      <c r="AH34" s="125">
        <v>319318</v>
      </c>
      <c r="AI34" s="125">
        <v>348845</v>
      </c>
    </row>
    <row r="35" spans="1:35">
      <c r="A35" s="165" t="s">
        <v>387</v>
      </c>
      <c r="B35" s="165" t="s">
        <v>709</v>
      </c>
      <c r="C35" s="165"/>
      <c r="D35" s="156">
        <v>488833</v>
      </c>
      <c r="E35" s="156">
        <v>1023698</v>
      </c>
      <c r="F35" s="156">
        <v>1129452</v>
      </c>
      <c r="G35" s="156">
        <v>1175266</v>
      </c>
      <c r="H35" s="156">
        <v>1211553</v>
      </c>
      <c r="I35" s="156">
        <v>1247246</v>
      </c>
      <c r="J35" s="156">
        <v>1297438</v>
      </c>
      <c r="K35" s="156">
        <v>1275008</v>
      </c>
      <c r="L35" s="156">
        <v>1253192</v>
      </c>
      <c r="M35" s="156">
        <v>1366608</v>
      </c>
      <c r="N35" s="156">
        <v>1546363</v>
      </c>
      <c r="O35" s="156">
        <v>1343025</v>
      </c>
      <c r="P35" s="156">
        <v>1112072</v>
      </c>
      <c r="Q35" s="156">
        <v>1099182</v>
      </c>
      <c r="R35" s="156">
        <v>2551821</v>
      </c>
      <c r="S35" s="156">
        <v>2587884</v>
      </c>
      <c r="T35" s="156">
        <v>2566829</v>
      </c>
      <c r="U35" s="156">
        <v>2567930</v>
      </c>
      <c r="V35" s="156">
        <v>1202252</v>
      </c>
      <c r="W35" s="156">
        <v>1032299</v>
      </c>
      <c r="X35" s="156">
        <v>992841</v>
      </c>
      <c r="Y35" s="156">
        <v>1025611</v>
      </c>
      <c r="Z35" s="156">
        <v>1042561</v>
      </c>
      <c r="AA35" s="156">
        <v>965950</v>
      </c>
      <c r="AB35" s="156">
        <v>967475</v>
      </c>
      <c r="AC35" s="156">
        <v>1007178</v>
      </c>
      <c r="AD35" s="156">
        <v>951925</v>
      </c>
      <c r="AE35" s="156">
        <v>921145</v>
      </c>
      <c r="AF35" s="156">
        <v>972556</v>
      </c>
      <c r="AG35" s="156">
        <v>1021042</v>
      </c>
      <c r="AH35" s="156">
        <v>1019331</v>
      </c>
      <c r="AI35" s="156">
        <v>979966</v>
      </c>
    </row>
    <row r="36" spans="1:35" ht="43.5">
      <c r="A36" s="167" t="s">
        <v>388</v>
      </c>
      <c r="B36" s="167" t="s">
        <v>710</v>
      </c>
      <c r="C36" s="167"/>
      <c r="D36" s="158">
        <v>3868416</v>
      </c>
      <c r="E36" s="158">
        <v>2939787</v>
      </c>
      <c r="F36" s="158">
        <v>3772360</v>
      </c>
      <c r="G36" s="158">
        <v>3272873</v>
      </c>
      <c r="H36" s="158">
        <v>3432161</v>
      </c>
      <c r="I36" s="158">
        <v>2371046</v>
      </c>
      <c r="J36" s="158">
        <v>2655111</v>
      </c>
      <c r="K36" s="158">
        <v>3107105</v>
      </c>
      <c r="L36" s="158">
        <v>3176825</v>
      </c>
      <c r="M36" s="158">
        <v>2602158</v>
      </c>
      <c r="N36" s="158">
        <v>3318998</v>
      </c>
      <c r="O36" s="158">
        <v>3371876</v>
      </c>
      <c r="P36" s="158">
        <v>3337463</v>
      </c>
      <c r="Q36" s="158">
        <v>2849255</v>
      </c>
      <c r="R36" s="158">
        <v>3630367</v>
      </c>
      <c r="S36" s="158">
        <v>3561589</v>
      </c>
      <c r="T36" s="158">
        <v>3853566</v>
      </c>
      <c r="U36" s="158">
        <v>4173928</v>
      </c>
      <c r="V36" s="158">
        <v>3307843</v>
      </c>
      <c r="W36" s="158">
        <v>2586284</v>
      </c>
      <c r="X36" s="158">
        <v>2914404</v>
      </c>
      <c r="Y36" s="158">
        <v>3674730</v>
      </c>
      <c r="Z36" s="158">
        <v>4276568</v>
      </c>
      <c r="AA36" s="158">
        <v>4286808</v>
      </c>
      <c r="AB36" s="158">
        <v>5045522</v>
      </c>
      <c r="AC36" s="158">
        <v>7981388</v>
      </c>
      <c r="AD36" s="158">
        <v>4848865</v>
      </c>
      <c r="AE36" s="158">
        <v>6743316</v>
      </c>
      <c r="AF36" s="158">
        <v>8038320</v>
      </c>
      <c r="AG36" s="158">
        <v>4340117</v>
      </c>
      <c r="AH36" s="158">
        <v>5457458</v>
      </c>
      <c r="AI36" s="158">
        <v>5565963</v>
      </c>
    </row>
    <row r="37" spans="1:35" ht="15" thickBot="1">
      <c r="A37" s="168" t="s">
        <v>123</v>
      </c>
      <c r="B37" s="168" t="s">
        <v>68</v>
      </c>
      <c r="C37" s="168"/>
      <c r="D37" s="131">
        <v>3868416</v>
      </c>
      <c r="E37" s="131">
        <v>2939787</v>
      </c>
      <c r="F37" s="131">
        <v>3772360</v>
      </c>
      <c r="G37" s="131">
        <v>3272873</v>
      </c>
      <c r="H37" s="131">
        <v>3432161</v>
      </c>
      <c r="I37" s="131">
        <v>2371046</v>
      </c>
      <c r="J37" s="131">
        <v>2655111</v>
      </c>
      <c r="K37" s="131">
        <v>3107105</v>
      </c>
      <c r="L37" s="131">
        <v>3176825</v>
      </c>
      <c r="M37" s="131">
        <v>2602158</v>
      </c>
      <c r="N37" s="131">
        <v>3318998</v>
      </c>
      <c r="O37" s="131">
        <v>3371876</v>
      </c>
      <c r="P37" s="131">
        <v>3337463</v>
      </c>
      <c r="Q37" s="131">
        <v>2849255</v>
      </c>
      <c r="R37" s="131">
        <v>3630367</v>
      </c>
      <c r="S37" s="131">
        <v>3561589</v>
      </c>
      <c r="T37" s="131">
        <v>3853566</v>
      </c>
      <c r="U37" s="131">
        <v>4173928</v>
      </c>
      <c r="V37" s="131">
        <v>3307843</v>
      </c>
      <c r="W37" s="131">
        <v>2586284</v>
      </c>
      <c r="X37" s="131">
        <v>2914404</v>
      </c>
      <c r="Y37" s="131">
        <v>3674730</v>
      </c>
      <c r="Z37" s="131">
        <v>4276568</v>
      </c>
      <c r="AA37" s="131">
        <v>4286808</v>
      </c>
      <c r="AB37" s="131">
        <v>5045522</v>
      </c>
      <c r="AC37" s="131">
        <v>7981388</v>
      </c>
      <c r="AD37" s="131">
        <v>4848865</v>
      </c>
      <c r="AE37" s="131">
        <v>6743316</v>
      </c>
      <c r="AF37" s="131">
        <v>8038320</v>
      </c>
      <c r="AG37" s="131">
        <v>4340117</v>
      </c>
      <c r="AH37" s="131">
        <v>5457458</v>
      </c>
      <c r="AI37" s="131">
        <v>5565963</v>
      </c>
    </row>
    <row r="38" spans="1:35" ht="12.75" customHeight="1" thickTop="1">
      <c r="A38" s="168"/>
      <c r="B38" s="168"/>
      <c r="C38" s="168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Y38" s="153"/>
      <c r="AA38" s="153"/>
      <c r="AB38" s="153"/>
      <c r="AC38" s="153"/>
      <c r="AD38" s="153"/>
      <c r="AE38" s="153"/>
      <c r="AF38" s="153"/>
      <c r="AG38" s="153"/>
      <c r="AH38" s="153"/>
      <c r="AI38" s="153"/>
    </row>
    <row r="39" spans="1:35">
      <c r="A39" s="163" t="s">
        <v>124</v>
      </c>
      <c r="B39" s="163" t="s">
        <v>18</v>
      </c>
      <c r="C39" s="163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35">
      <c r="A40" s="165" t="s">
        <v>389</v>
      </c>
      <c r="B40" s="165" t="s">
        <v>69</v>
      </c>
      <c r="C40" s="165"/>
      <c r="D40" s="169">
        <v>0</v>
      </c>
      <c r="E40" s="169">
        <v>0</v>
      </c>
      <c r="F40" s="169">
        <v>0</v>
      </c>
      <c r="G40" s="169">
        <v>0</v>
      </c>
      <c r="H40" s="169">
        <v>0</v>
      </c>
      <c r="I40" s="169">
        <v>0</v>
      </c>
      <c r="J40" s="169">
        <v>0</v>
      </c>
      <c r="K40" s="169">
        <v>0</v>
      </c>
      <c r="L40" s="169">
        <v>0</v>
      </c>
      <c r="M40" s="169">
        <v>0</v>
      </c>
      <c r="N40" s="169">
        <v>0</v>
      </c>
      <c r="O40" s="169">
        <v>0</v>
      </c>
      <c r="P40" s="169">
        <v>0</v>
      </c>
      <c r="Q40" s="169">
        <v>0</v>
      </c>
      <c r="R40" s="169">
        <v>0</v>
      </c>
      <c r="S40" s="169">
        <v>0</v>
      </c>
      <c r="T40" s="169">
        <v>0</v>
      </c>
      <c r="U40" s="169">
        <v>0</v>
      </c>
      <c r="V40" s="169"/>
      <c r="W40" s="169">
        <v>0</v>
      </c>
      <c r="X40" s="169">
        <v>0</v>
      </c>
      <c r="Y40" s="169">
        <v>0</v>
      </c>
      <c r="Z40" s="169">
        <v>0</v>
      </c>
      <c r="AA40" s="169">
        <v>0</v>
      </c>
      <c r="AB40" s="169">
        <v>0</v>
      </c>
      <c r="AC40" s="169">
        <v>0</v>
      </c>
      <c r="AD40" s="169">
        <v>0</v>
      </c>
      <c r="AE40" s="169">
        <v>0</v>
      </c>
      <c r="AF40" s="169">
        <v>0</v>
      </c>
      <c r="AG40" s="169">
        <v>0</v>
      </c>
      <c r="AH40" s="169">
        <v>0</v>
      </c>
      <c r="AI40" s="169">
        <v>0</v>
      </c>
    </row>
    <row r="41" spans="1:35">
      <c r="A41" s="165" t="s">
        <v>146</v>
      </c>
      <c r="B41" s="165" t="s">
        <v>149</v>
      </c>
      <c r="C41" s="165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>
        <v>1074363</v>
      </c>
      <c r="V41" s="169">
        <v>1015093</v>
      </c>
      <c r="W41" s="169">
        <v>947822</v>
      </c>
      <c r="X41" s="169">
        <v>877026</v>
      </c>
      <c r="Y41" s="169">
        <v>815659</v>
      </c>
      <c r="Z41" s="169">
        <v>751139</v>
      </c>
      <c r="AA41" s="169">
        <v>684397</v>
      </c>
      <c r="AB41" s="169">
        <v>616985</v>
      </c>
      <c r="AC41" s="169">
        <v>556691</v>
      </c>
      <c r="AD41" s="169">
        <v>424928</v>
      </c>
      <c r="AE41" s="169">
        <v>368326</v>
      </c>
      <c r="AF41" s="169">
        <v>303518</v>
      </c>
      <c r="AG41" s="169">
        <v>230880</v>
      </c>
      <c r="AH41" s="169">
        <v>152265</v>
      </c>
      <c r="AI41" s="169">
        <v>2242414</v>
      </c>
    </row>
    <row r="42" spans="1:35">
      <c r="A42" s="165" t="s">
        <v>390</v>
      </c>
      <c r="B42" s="165" t="s">
        <v>708</v>
      </c>
      <c r="C42" s="165"/>
      <c r="D42" s="169">
        <v>0</v>
      </c>
      <c r="E42" s="169">
        <v>0</v>
      </c>
      <c r="F42" s="169">
        <v>0</v>
      </c>
      <c r="G42" s="169">
        <v>0</v>
      </c>
      <c r="H42" s="169">
        <v>0</v>
      </c>
      <c r="I42" s="169">
        <v>0</v>
      </c>
      <c r="J42" s="169">
        <v>0</v>
      </c>
      <c r="K42" s="169">
        <v>0</v>
      </c>
      <c r="L42" s="169">
        <v>0</v>
      </c>
      <c r="M42" s="169">
        <v>0</v>
      </c>
      <c r="N42" s="169">
        <v>0</v>
      </c>
      <c r="O42" s="169">
        <v>0</v>
      </c>
      <c r="P42" s="169">
        <v>0</v>
      </c>
      <c r="Q42" s="169">
        <v>0</v>
      </c>
      <c r="R42" s="169">
        <v>0</v>
      </c>
      <c r="S42" s="169">
        <v>0</v>
      </c>
      <c r="T42" s="169">
        <v>0</v>
      </c>
      <c r="U42" s="169">
        <v>0</v>
      </c>
      <c r="V42" s="169"/>
      <c r="W42" s="169">
        <v>0</v>
      </c>
      <c r="X42" s="169">
        <v>0</v>
      </c>
      <c r="Y42" s="169">
        <v>0</v>
      </c>
      <c r="Z42" s="169">
        <v>0</v>
      </c>
      <c r="AA42" s="169">
        <v>0</v>
      </c>
      <c r="AB42" s="169">
        <v>0</v>
      </c>
      <c r="AC42" s="169">
        <v>0</v>
      </c>
      <c r="AD42" s="169">
        <v>0</v>
      </c>
      <c r="AE42" s="169">
        <v>0</v>
      </c>
      <c r="AF42" s="169">
        <v>0</v>
      </c>
      <c r="AG42" s="169">
        <v>0</v>
      </c>
      <c r="AH42" s="169">
        <v>0</v>
      </c>
      <c r="AI42" s="169">
        <v>0</v>
      </c>
    </row>
    <row r="43" spans="1:35">
      <c r="A43" s="165" t="s">
        <v>391</v>
      </c>
      <c r="B43" s="165" t="s">
        <v>711</v>
      </c>
      <c r="C43" s="165"/>
      <c r="D43" s="169">
        <v>0</v>
      </c>
      <c r="E43" s="169">
        <v>0</v>
      </c>
      <c r="F43" s="169">
        <v>0</v>
      </c>
      <c r="G43" s="169">
        <v>0</v>
      </c>
      <c r="H43" s="169">
        <v>0</v>
      </c>
      <c r="I43" s="169">
        <v>0</v>
      </c>
      <c r="J43" s="169">
        <v>0</v>
      </c>
      <c r="K43" s="169">
        <v>0</v>
      </c>
      <c r="L43" s="169">
        <v>0</v>
      </c>
      <c r="M43" s="169">
        <v>0</v>
      </c>
      <c r="N43" s="169">
        <v>0</v>
      </c>
      <c r="O43" s="169">
        <v>0</v>
      </c>
      <c r="P43" s="169">
        <v>0</v>
      </c>
      <c r="Q43" s="169">
        <v>0</v>
      </c>
      <c r="R43" s="169">
        <v>0</v>
      </c>
      <c r="S43" s="169">
        <v>0</v>
      </c>
      <c r="T43" s="169">
        <v>0</v>
      </c>
      <c r="U43" s="169">
        <v>0</v>
      </c>
      <c r="V43" s="169"/>
      <c r="W43" s="169">
        <v>0</v>
      </c>
      <c r="X43" s="169">
        <v>0</v>
      </c>
      <c r="Y43" s="169">
        <v>0</v>
      </c>
      <c r="Z43" s="169">
        <v>0</v>
      </c>
      <c r="AA43" s="169">
        <v>0</v>
      </c>
      <c r="AB43" s="169">
        <v>0</v>
      </c>
      <c r="AC43" s="169">
        <v>0</v>
      </c>
      <c r="AD43" s="169">
        <v>0</v>
      </c>
      <c r="AE43" s="169">
        <v>0</v>
      </c>
      <c r="AF43" s="169">
        <v>0</v>
      </c>
      <c r="AG43" s="169">
        <v>0</v>
      </c>
      <c r="AH43" s="169">
        <v>0</v>
      </c>
      <c r="AI43" s="169">
        <v>0</v>
      </c>
    </row>
    <row r="44" spans="1:35">
      <c r="A44" s="168" t="s">
        <v>392</v>
      </c>
      <c r="B44" s="168" t="s">
        <v>70</v>
      </c>
      <c r="C44" s="168"/>
      <c r="D44" s="170">
        <v>0</v>
      </c>
      <c r="E44" s="170">
        <v>0</v>
      </c>
      <c r="F44" s="170">
        <v>0</v>
      </c>
      <c r="G44" s="170">
        <v>0</v>
      </c>
      <c r="H44" s="170">
        <v>0</v>
      </c>
      <c r="I44" s="170">
        <v>0</v>
      </c>
      <c r="J44" s="170">
        <v>0</v>
      </c>
      <c r="K44" s="170">
        <v>0</v>
      </c>
      <c r="L44" s="170">
        <v>0</v>
      </c>
      <c r="M44" s="170">
        <v>0</v>
      </c>
      <c r="N44" s="170">
        <v>0</v>
      </c>
      <c r="O44" s="170">
        <v>0</v>
      </c>
      <c r="P44" s="170">
        <v>0</v>
      </c>
      <c r="Q44" s="170">
        <v>0</v>
      </c>
      <c r="R44" s="170">
        <v>0</v>
      </c>
      <c r="S44" s="170">
        <v>0</v>
      </c>
      <c r="T44" s="170">
        <v>0</v>
      </c>
      <c r="U44" s="170">
        <v>0</v>
      </c>
      <c r="V44" s="170">
        <v>1015093</v>
      </c>
      <c r="W44" s="170">
        <v>947822</v>
      </c>
      <c r="X44" s="170">
        <v>877026</v>
      </c>
      <c r="Y44" s="170">
        <v>815659</v>
      </c>
      <c r="Z44" s="170">
        <v>751139</v>
      </c>
      <c r="AA44" s="170">
        <v>684397</v>
      </c>
      <c r="AB44" s="170">
        <v>616985</v>
      </c>
      <c r="AC44" s="170">
        <v>556691</v>
      </c>
      <c r="AD44" s="170">
        <v>424928</v>
      </c>
      <c r="AE44" s="170">
        <v>368326</v>
      </c>
      <c r="AF44" s="170">
        <v>303518</v>
      </c>
      <c r="AG44" s="170">
        <v>230880</v>
      </c>
      <c r="AH44" s="170">
        <v>152265</v>
      </c>
      <c r="AI44" s="170">
        <v>2242414</v>
      </c>
    </row>
    <row r="45" spans="1:35" ht="15" thickBot="1">
      <c r="A45" s="163" t="s">
        <v>133</v>
      </c>
      <c r="B45" s="163" t="s">
        <v>71</v>
      </c>
      <c r="C45" s="163"/>
      <c r="D45" s="131">
        <v>3868416</v>
      </c>
      <c r="E45" s="131">
        <v>2939787</v>
      </c>
      <c r="F45" s="131">
        <v>3772360</v>
      </c>
      <c r="G45" s="131">
        <v>3272873</v>
      </c>
      <c r="H45" s="131">
        <v>3432161</v>
      </c>
      <c r="I45" s="131">
        <v>2371046</v>
      </c>
      <c r="J45" s="131">
        <v>2655111</v>
      </c>
      <c r="K45" s="131">
        <v>3107105</v>
      </c>
      <c r="L45" s="131">
        <v>3176825</v>
      </c>
      <c r="M45" s="131">
        <v>2602158</v>
      </c>
      <c r="N45" s="131">
        <v>3318998</v>
      </c>
      <c r="O45" s="131">
        <v>3371876</v>
      </c>
      <c r="P45" s="131">
        <v>3371876</v>
      </c>
      <c r="Q45" s="131">
        <v>2849255</v>
      </c>
      <c r="R45" s="131">
        <v>3630367</v>
      </c>
      <c r="S45" s="131">
        <v>3561589</v>
      </c>
      <c r="T45" s="131">
        <v>3853566</v>
      </c>
      <c r="U45" s="131">
        <v>4173928</v>
      </c>
      <c r="V45" s="131">
        <v>4322936</v>
      </c>
      <c r="W45" s="131">
        <v>3534106</v>
      </c>
      <c r="X45" s="131">
        <v>3791430</v>
      </c>
      <c r="Y45" s="131">
        <v>4490389</v>
      </c>
      <c r="Z45" s="131">
        <v>5027707</v>
      </c>
      <c r="AA45" s="131">
        <v>4971205</v>
      </c>
      <c r="AB45" s="131">
        <v>5662507</v>
      </c>
      <c r="AC45" s="131">
        <v>8538079</v>
      </c>
      <c r="AD45" s="131">
        <v>5273793</v>
      </c>
      <c r="AE45" s="131">
        <v>7111642</v>
      </c>
      <c r="AF45" s="131">
        <v>8341838</v>
      </c>
      <c r="AG45" s="131">
        <v>4570997</v>
      </c>
      <c r="AH45" s="131">
        <v>5609723</v>
      </c>
      <c r="AI45" s="131">
        <v>7808377</v>
      </c>
    </row>
    <row r="46" spans="1:35" ht="15" customHeight="1" thickTop="1">
      <c r="A46" s="163"/>
      <c r="B46" s="163"/>
      <c r="C46" s="163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35">
      <c r="A47" s="162" t="s">
        <v>134</v>
      </c>
      <c r="B47" s="162" t="s">
        <v>712</v>
      </c>
      <c r="C47" s="162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35">
      <c r="A48" s="171" t="s">
        <v>135</v>
      </c>
      <c r="B48" s="171" t="s">
        <v>72</v>
      </c>
      <c r="C48" s="171"/>
      <c r="D48" s="125">
        <v>1525293</v>
      </c>
      <c r="E48" s="125">
        <v>1525293</v>
      </c>
      <c r="F48" s="125">
        <v>3353627</v>
      </c>
      <c r="G48" s="125">
        <v>3353627</v>
      </c>
      <c r="H48" s="125">
        <v>3353623</v>
      </c>
      <c r="I48" s="125">
        <v>3353623</v>
      </c>
      <c r="J48" s="125">
        <v>3353623</v>
      </c>
      <c r="K48" s="125">
        <v>3353623</v>
      </c>
      <c r="L48" s="125">
        <v>3353623</v>
      </c>
      <c r="M48" s="125">
        <v>3353623</v>
      </c>
      <c r="N48" s="125">
        <v>3353623</v>
      </c>
      <c r="O48" s="125">
        <v>3353623</v>
      </c>
      <c r="P48" s="125">
        <v>3353623</v>
      </c>
      <c r="Q48" s="125">
        <v>3353623</v>
      </c>
      <c r="R48" s="125">
        <v>3353623</v>
      </c>
      <c r="S48" s="125">
        <v>3353623</v>
      </c>
      <c r="T48" s="125">
        <v>3353623</v>
      </c>
      <c r="U48" s="125">
        <v>3353623</v>
      </c>
      <c r="V48" s="125">
        <v>3353623</v>
      </c>
      <c r="W48" s="125">
        <v>3353623</v>
      </c>
      <c r="X48" s="125">
        <v>3353623</v>
      </c>
      <c r="Y48" s="125">
        <v>3353623</v>
      </c>
      <c r="Z48" s="125">
        <v>3353623</v>
      </c>
      <c r="AA48" s="125">
        <v>3353623</v>
      </c>
      <c r="AB48" s="125">
        <v>3353623</v>
      </c>
      <c r="AC48" s="125">
        <v>3353623</v>
      </c>
      <c r="AD48" s="125">
        <v>3353623</v>
      </c>
      <c r="AE48" s="125">
        <v>3353623</v>
      </c>
      <c r="AF48" s="125">
        <v>3353623</v>
      </c>
      <c r="AG48" s="125">
        <v>3353623</v>
      </c>
      <c r="AH48" s="125">
        <v>3353623</v>
      </c>
      <c r="AI48" s="125">
        <v>3353623</v>
      </c>
    </row>
    <row r="49" spans="1:35">
      <c r="A49" s="171" t="s">
        <v>136</v>
      </c>
      <c r="B49" s="171" t="s">
        <v>73</v>
      </c>
      <c r="C49" s="171"/>
      <c r="D49" s="125">
        <v>36338421</v>
      </c>
      <c r="E49" s="125">
        <v>38348877</v>
      </c>
      <c r="F49" s="125">
        <v>40130006</v>
      </c>
      <c r="G49" s="125">
        <v>40316745</v>
      </c>
      <c r="H49" s="125">
        <v>42226374</v>
      </c>
      <c r="I49" s="125">
        <v>43982589</v>
      </c>
      <c r="J49" s="125">
        <v>45251286</v>
      </c>
      <c r="K49" s="125">
        <v>46774571</v>
      </c>
      <c r="L49" s="125">
        <v>48344265</v>
      </c>
      <c r="M49" s="125">
        <v>50648170</v>
      </c>
      <c r="N49" s="125">
        <v>52085317</v>
      </c>
      <c r="O49" s="125">
        <v>53641491</v>
      </c>
      <c r="P49" s="125">
        <v>53641491</v>
      </c>
      <c r="Q49" s="125">
        <v>57210990</v>
      </c>
      <c r="R49" s="125">
        <v>58438540</v>
      </c>
      <c r="S49" s="125">
        <v>60134822</v>
      </c>
      <c r="T49" s="125">
        <v>61698478</v>
      </c>
      <c r="U49" s="125">
        <v>62420920</v>
      </c>
      <c r="V49" s="125">
        <v>63491260</v>
      </c>
      <c r="W49" s="125">
        <v>64419649</v>
      </c>
      <c r="X49" s="125">
        <v>65135479</v>
      </c>
      <c r="Y49" s="125">
        <v>66258432</v>
      </c>
      <c r="Z49" s="125">
        <v>67692077</v>
      </c>
      <c r="AA49" s="125">
        <v>68477319</v>
      </c>
      <c r="AB49" s="125">
        <v>70343448</v>
      </c>
      <c r="AC49" s="125">
        <v>73159504</v>
      </c>
      <c r="AD49" s="125">
        <v>75731162</v>
      </c>
      <c r="AE49" s="125">
        <v>59525785</v>
      </c>
      <c r="AF49" s="125">
        <v>62484963</v>
      </c>
      <c r="AG49" s="125">
        <v>57670271</v>
      </c>
      <c r="AH49" s="125">
        <v>60035479</v>
      </c>
      <c r="AI49" s="125">
        <v>56451079</v>
      </c>
    </row>
    <row r="50" spans="1:35">
      <c r="A50" s="171" t="s">
        <v>140</v>
      </c>
      <c r="B50" s="171" t="s">
        <v>74</v>
      </c>
      <c r="C50" s="171"/>
      <c r="D50" s="125">
        <v>1820062</v>
      </c>
      <c r="E50" s="125">
        <v>1788389</v>
      </c>
      <c r="F50" s="125">
        <v>1211458</v>
      </c>
      <c r="G50" s="125">
        <v>1162361</v>
      </c>
      <c r="H50" s="125">
        <v>1109525</v>
      </c>
      <c r="I50" s="125">
        <v>1109306</v>
      </c>
      <c r="J50" s="125">
        <v>1063353</v>
      </c>
      <c r="K50" s="125">
        <v>1018268</v>
      </c>
      <c r="L50" s="125">
        <v>982290</v>
      </c>
      <c r="M50" s="125">
        <v>914133</v>
      </c>
      <c r="N50" s="125">
        <v>863901</v>
      </c>
      <c r="O50" s="125">
        <v>814147</v>
      </c>
      <c r="P50" s="125">
        <v>814147</v>
      </c>
      <c r="Q50" s="125">
        <v>708174</v>
      </c>
      <c r="R50" s="125">
        <v>646626</v>
      </c>
      <c r="S50" s="125">
        <v>600588</v>
      </c>
      <c r="T50" s="125">
        <v>543409</v>
      </c>
      <c r="U50" s="125">
        <v>489555</v>
      </c>
      <c r="V50" s="125">
        <v>436723</v>
      </c>
      <c r="W50" s="125">
        <v>375413</v>
      </c>
      <c r="X50" s="125">
        <v>312078</v>
      </c>
      <c r="Y50" s="125">
        <v>256969</v>
      </c>
      <c r="Z50" s="125">
        <v>200566</v>
      </c>
      <c r="AA50" s="125">
        <v>141954</v>
      </c>
      <c r="AB50" s="125">
        <v>-550350</v>
      </c>
      <c r="AC50" s="125">
        <v>-980036</v>
      </c>
      <c r="AD50" s="125">
        <v>-977415</v>
      </c>
      <c r="AE50" s="125">
        <v>-930979</v>
      </c>
      <c r="AF50" s="125">
        <v>-1147526</v>
      </c>
      <c r="AG50" s="125">
        <v>-722971</v>
      </c>
      <c r="AH50" s="125">
        <v>-813035</v>
      </c>
      <c r="AI50" s="125">
        <v>-828706</v>
      </c>
    </row>
    <row r="51" spans="1:35">
      <c r="A51" s="163" t="s">
        <v>141</v>
      </c>
      <c r="B51" s="163" t="s">
        <v>75</v>
      </c>
      <c r="C51" s="163"/>
      <c r="D51" s="161">
        <v>39683776</v>
      </c>
      <c r="E51" s="161">
        <v>41662559</v>
      </c>
      <c r="F51" s="161">
        <v>44695091</v>
      </c>
      <c r="G51" s="161">
        <v>44832733</v>
      </c>
      <c r="H51" s="161">
        <v>46689522</v>
      </c>
      <c r="I51" s="161">
        <v>48445518</v>
      </c>
      <c r="J51" s="161">
        <v>49668262</v>
      </c>
      <c r="K51" s="161">
        <v>51146462</v>
      </c>
      <c r="L51" s="161">
        <v>52680178</v>
      </c>
      <c r="M51" s="161">
        <v>54915926</v>
      </c>
      <c r="N51" s="161">
        <v>56302841</v>
      </c>
      <c r="O51" s="161">
        <v>57809261</v>
      </c>
      <c r="P51" s="161">
        <v>57809261</v>
      </c>
      <c r="Q51" s="161">
        <v>61272787</v>
      </c>
      <c r="R51" s="161">
        <v>62438789</v>
      </c>
      <c r="S51" s="161">
        <v>64089033</v>
      </c>
      <c r="T51" s="161">
        <v>65595510</v>
      </c>
      <c r="U51" s="161">
        <v>66264098</v>
      </c>
      <c r="V51" s="161">
        <v>67281606</v>
      </c>
      <c r="W51" s="161">
        <v>68148685</v>
      </c>
      <c r="X51" s="161">
        <v>68801180</v>
      </c>
      <c r="Y51" s="161">
        <v>69869024</v>
      </c>
      <c r="Z51" s="161">
        <v>71246266</v>
      </c>
      <c r="AA51" s="161">
        <v>71972896</v>
      </c>
      <c r="AB51" s="161">
        <v>73146721</v>
      </c>
      <c r="AC51" s="161">
        <v>75533091</v>
      </c>
      <c r="AD51" s="161">
        <v>78107370</v>
      </c>
      <c r="AE51" s="161">
        <v>61948429</v>
      </c>
      <c r="AF51" s="161">
        <v>64691060</v>
      </c>
      <c r="AG51" s="161">
        <v>60300923</v>
      </c>
      <c r="AH51" s="161">
        <v>62576067</v>
      </c>
      <c r="AI51" s="161">
        <v>58975996</v>
      </c>
    </row>
    <row r="52" spans="1:35">
      <c r="A52" s="171" t="s">
        <v>142</v>
      </c>
      <c r="B52" s="171" t="s">
        <v>696</v>
      </c>
      <c r="C52" s="171"/>
      <c r="D52" s="172">
        <v>0</v>
      </c>
      <c r="E52" s="172">
        <v>0</v>
      </c>
      <c r="F52" s="172">
        <v>0</v>
      </c>
      <c r="G52" s="172">
        <v>0</v>
      </c>
      <c r="H52" s="172">
        <v>0</v>
      </c>
      <c r="I52" s="172">
        <v>0</v>
      </c>
      <c r="J52" s="172">
        <v>0</v>
      </c>
      <c r="K52" s="172">
        <v>0</v>
      </c>
      <c r="L52" s="172">
        <v>0</v>
      </c>
      <c r="M52" s="172">
        <v>0</v>
      </c>
      <c r="N52" s="172">
        <v>0</v>
      </c>
      <c r="O52" s="172">
        <v>0</v>
      </c>
      <c r="P52" s="172">
        <v>0</v>
      </c>
      <c r="Q52" s="172">
        <v>0</v>
      </c>
      <c r="R52" s="172">
        <v>0</v>
      </c>
      <c r="S52" s="172">
        <v>0</v>
      </c>
      <c r="T52" s="172">
        <v>0</v>
      </c>
      <c r="U52" s="172">
        <v>0</v>
      </c>
      <c r="V52" s="172">
        <v>0</v>
      </c>
      <c r="W52" s="172">
        <v>0</v>
      </c>
      <c r="X52" s="172">
        <v>0</v>
      </c>
      <c r="Y52" s="172">
        <v>0</v>
      </c>
      <c r="Z52" s="172">
        <v>0</v>
      </c>
      <c r="AA52" s="172">
        <v>0</v>
      </c>
      <c r="AB52" s="172">
        <v>0</v>
      </c>
      <c r="AC52" s="172">
        <v>0</v>
      </c>
      <c r="AD52" s="172">
        <v>0</v>
      </c>
      <c r="AE52" s="172">
        <v>0</v>
      </c>
      <c r="AF52" s="172">
        <v>0</v>
      </c>
      <c r="AG52" s="172">
        <v>0</v>
      </c>
      <c r="AH52" s="172">
        <v>0</v>
      </c>
      <c r="AI52" s="172">
        <v>0</v>
      </c>
    </row>
    <row r="53" spans="1:35">
      <c r="A53" s="163" t="s">
        <v>143</v>
      </c>
      <c r="B53" s="163" t="s">
        <v>713</v>
      </c>
      <c r="C53" s="163"/>
      <c r="D53" s="33">
        <v>39683776</v>
      </c>
      <c r="E53" s="33">
        <v>41662559</v>
      </c>
      <c r="F53" s="33">
        <v>44695091</v>
      </c>
      <c r="G53" s="33">
        <v>44832733</v>
      </c>
      <c r="H53" s="33">
        <v>46689522</v>
      </c>
      <c r="I53" s="33">
        <v>48445518</v>
      </c>
      <c r="J53" s="33">
        <v>49668262</v>
      </c>
      <c r="K53" s="33">
        <v>51146462</v>
      </c>
      <c r="L53" s="33">
        <v>52680178</v>
      </c>
      <c r="M53" s="33">
        <v>54915926</v>
      </c>
      <c r="N53" s="33">
        <v>56302841</v>
      </c>
      <c r="O53" s="33">
        <v>57809261</v>
      </c>
      <c r="P53" s="33">
        <v>57809261</v>
      </c>
      <c r="Q53" s="33">
        <v>61272787</v>
      </c>
      <c r="R53" s="33">
        <v>62438789</v>
      </c>
      <c r="S53" s="33">
        <v>64089033</v>
      </c>
      <c r="T53" s="33">
        <v>65595510</v>
      </c>
      <c r="U53" s="33">
        <v>66264098</v>
      </c>
      <c r="V53" s="33">
        <v>67281606</v>
      </c>
      <c r="W53" s="33">
        <v>68148685</v>
      </c>
      <c r="X53" s="33">
        <v>68801180</v>
      </c>
      <c r="Y53" s="33">
        <v>69869024</v>
      </c>
      <c r="Z53" s="33">
        <v>71246266</v>
      </c>
      <c r="AA53" s="33">
        <v>71972896</v>
      </c>
      <c r="AB53" s="33">
        <v>73146721</v>
      </c>
      <c r="AC53" s="33">
        <v>75533091</v>
      </c>
      <c r="AD53" s="33">
        <v>78107370</v>
      </c>
      <c r="AE53" s="33">
        <v>61948429</v>
      </c>
      <c r="AF53" s="33">
        <v>64691060</v>
      </c>
      <c r="AG53" s="33">
        <v>60300923</v>
      </c>
      <c r="AH53" s="33">
        <v>62576067</v>
      </c>
      <c r="AI53" s="33">
        <v>58975996</v>
      </c>
    </row>
    <row r="54" spans="1:35" ht="15" thickBot="1">
      <c r="A54" s="162" t="s">
        <v>144</v>
      </c>
      <c r="B54" s="162" t="s">
        <v>714</v>
      </c>
      <c r="C54" s="162"/>
      <c r="D54" s="131">
        <v>43552192</v>
      </c>
      <c r="E54" s="131">
        <v>44602346</v>
      </c>
      <c r="F54" s="131">
        <v>48467451</v>
      </c>
      <c r="G54" s="131">
        <v>48105606</v>
      </c>
      <c r="H54" s="131">
        <v>50121683</v>
      </c>
      <c r="I54" s="131">
        <v>50816564</v>
      </c>
      <c r="J54" s="131">
        <v>52323373</v>
      </c>
      <c r="K54" s="131">
        <v>54253567</v>
      </c>
      <c r="L54" s="131">
        <v>55857003</v>
      </c>
      <c r="M54" s="131">
        <v>57518084</v>
      </c>
      <c r="N54" s="131">
        <v>59621839</v>
      </c>
      <c r="O54" s="131">
        <v>61181137</v>
      </c>
      <c r="P54" s="131">
        <v>61181137</v>
      </c>
      <c r="Q54" s="131">
        <v>64122042</v>
      </c>
      <c r="R54" s="131">
        <v>66069156</v>
      </c>
      <c r="S54" s="131">
        <v>67650622</v>
      </c>
      <c r="T54" s="131">
        <v>69449076</v>
      </c>
      <c r="U54" s="131">
        <v>70438026</v>
      </c>
      <c r="V54" s="131">
        <v>71604542</v>
      </c>
      <c r="W54" s="131">
        <v>71682791</v>
      </c>
      <c r="X54" s="131">
        <v>72592610</v>
      </c>
      <c r="Y54" s="131">
        <v>74359413</v>
      </c>
      <c r="Z54" s="131">
        <v>76273973</v>
      </c>
      <c r="AA54" s="131">
        <v>76944101</v>
      </c>
      <c r="AB54" s="131">
        <v>78809228</v>
      </c>
      <c r="AC54" s="131">
        <v>84071170</v>
      </c>
      <c r="AD54" s="131">
        <v>83381163</v>
      </c>
      <c r="AE54" s="131">
        <v>69060071</v>
      </c>
      <c r="AF54" s="131">
        <v>73032898</v>
      </c>
      <c r="AG54" s="131">
        <v>64871920</v>
      </c>
      <c r="AH54" s="131">
        <v>68185790</v>
      </c>
      <c r="AI54" s="131">
        <v>66784373</v>
      </c>
    </row>
    <row r="55" spans="1:35" ht="15" thickTop="1"/>
    <row r="58" spans="1:35">
      <c r="A58" s="31" t="s">
        <v>960</v>
      </c>
      <c r="D58" s="20"/>
      <c r="E58" s="20"/>
      <c r="F58" s="20">
        <f t="shared" ref="F58:AF58" si="0">AVERAGE(F53,B53)</f>
        <v>44695091</v>
      </c>
      <c r="G58" s="20">
        <f t="shared" si="0"/>
        <v>44832733</v>
      </c>
      <c r="H58" s="20">
        <f t="shared" si="0"/>
        <v>43186649</v>
      </c>
      <c r="I58" s="20">
        <f t="shared" si="0"/>
        <v>45054038.5</v>
      </c>
      <c r="J58" s="20">
        <f t="shared" si="0"/>
        <v>47181676.5</v>
      </c>
      <c r="K58" s="20">
        <f t="shared" si="0"/>
        <v>47989597.5</v>
      </c>
      <c r="L58" s="20">
        <f t="shared" si="0"/>
        <v>49684850</v>
      </c>
      <c r="M58" s="20">
        <f t="shared" si="0"/>
        <v>51680722</v>
      </c>
      <c r="N58" s="20">
        <f t="shared" si="0"/>
        <v>52985551.5</v>
      </c>
      <c r="O58" s="20">
        <f t="shared" si="0"/>
        <v>54477861.5</v>
      </c>
      <c r="P58" s="20">
        <f t="shared" si="0"/>
        <v>55244719.5</v>
      </c>
      <c r="Q58" s="20">
        <f t="shared" si="0"/>
        <v>58094356.5</v>
      </c>
      <c r="R58" s="20">
        <f t="shared" si="0"/>
        <v>59370815</v>
      </c>
      <c r="S58" s="20">
        <f t="shared" si="0"/>
        <v>60949147</v>
      </c>
      <c r="T58" s="20">
        <f t="shared" si="0"/>
        <v>61702385.5</v>
      </c>
      <c r="U58" s="20">
        <f t="shared" si="0"/>
        <v>63768442.5</v>
      </c>
      <c r="V58" s="20">
        <f t="shared" si="0"/>
        <v>64860197.5</v>
      </c>
      <c r="W58" s="20">
        <f t="shared" si="0"/>
        <v>66118859</v>
      </c>
      <c r="X58" s="20">
        <f t="shared" si="0"/>
        <v>67198345</v>
      </c>
      <c r="Y58" s="20">
        <f t="shared" si="0"/>
        <v>68066561</v>
      </c>
      <c r="Z58" s="20">
        <f t="shared" si="0"/>
        <v>69263936</v>
      </c>
      <c r="AA58" s="20">
        <f t="shared" si="0"/>
        <v>70060790.5</v>
      </c>
      <c r="AB58" s="20">
        <f t="shared" si="0"/>
        <v>70973950.5</v>
      </c>
      <c r="AC58" s="20">
        <f t="shared" si="0"/>
        <v>72701057.5</v>
      </c>
      <c r="AD58" s="20">
        <f t="shared" si="0"/>
        <v>74676818</v>
      </c>
      <c r="AE58" s="20">
        <f t="shared" si="0"/>
        <v>66960662.5</v>
      </c>
      <c r="AF58" s="20">
        <f t="shared" si="0"/>
        <v>68918890.5</v>
      </c>
      <c r="AG58" s="20">
        <f>AVERAGE(AG53,AC53)</f>
        <v>67917007</v>
      </c>
      <c r="AH58" s="20">
        <f>AVERAGE(AH53,AD53)</f>
        <v>70341718.5</v>
      </c>
      <c r="AI58" s="20">
        <f>AVERAGE(AI53,AE53)</f>
        <v>60462212.5</v>
      </c>
    </row>
    <row r="59" spans="1:35">
      <c r="A59" s="31" t="s">
        <v>958</v>
      </c>
      <c r="Q59" s="224">
        <f>Resultado_AGF!Q22/Activo_Pasivo_AGF!Q58</f>
        <v>0.11296828806426318</v>
      </c>
      <c r="U59" s="224">
        <f>Resultado_AGF!U22/Activo_Pasivo_AGF!U58</f>
        <v>8.170075660856857E-2</v>
      </c>
      <c r="Y59" s="224">
        <f>Resultado_AGF!Y22/Activo_Pasivo_AGF!Y58</f>
        <v>5.6378814260940845E-2</v>
      </c>
      <c r="AC59" s="224">
        <f>Resultado_AGF!AC22/Activo_Pasivo_AGF!AC58</f>
        <v>9.4923956229935172E-2</v>
      </c>
      <c r="AG59" s="224">
        <f>Resultado_AGF!AG22/Activo_Pasivo_AGF!AG58</f>
        <v>0.16948283660379793</v>
      </c>
      <c r="AH59" s="224">
        <f>Resultado_AGF!AH22/Activo_Pasivo_AGF!AH58</f>
        <v>3.362454103250264E-2</v>
      </c>
      <c r="AI59" s="224">
        <f>Resultado_AGF!AI22/Activo_Pasivo_AGF!AI58</f>
        <v>7.9071006539828487E-2</v>
      </c>
    </row>
  </sheetData>
  <conditionalFormatting sqref="D10:S10">
    <cfRule type="duplicateValues" dxfId="49" priority="11"/>
  </conditionalFormatting>
  <conditionalFormatting sqref="D37:T37">
    <cfRule type="duplicateValues" dxfId="48" priority="10"/>
  </conditionalFormatting>
  <conditionalFormatting sqref="U37">
    <cfRule type="duplicateValues" dxfId="47" priority="9"/>
  </conditionalFormatting>
  <conditionalFormatting sqref="V37">
    <cfRule type="duplicateValues" dxfId="46" priority="8"/>
  </conditionalFormatting>
  <conditionalFormatting sqref="W37">
    <cfRule type="duplicateValues" dxfId="45" priority="7"/>
  </conditionalFormatting>
  <conditionalFormatting sqref="X37">
    <cfRule type="duplicateValues" dxfId="44" priority="6"/>
  </conditionalFormatting>
  <conditionalFormatting sqref="Y37">
    <cfRule type="duplicateValues" dxfId="43" priority="2"/>
  </conditionalFormatting>
  <conditionalFormatting sqref="Z37">
    <cfRule type="duplicateValues" dxfId="42" priority="5"/>
  </conditionalFormatting>
  <conditionalFormatting sqref="AA37">
    <cfRule type="duplicateValues" dxfId="41" priority="4"/>
  </conditionalFormatting>
  <pageMargins left="0.74803149606299213" right="0.74803149606299213" top="0.98425196850393704" bottom="0.98425196850393704" header="0" footer="0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AI50"/>
  <sheetViews>
    <sheetView showGridLines="0" zoomScaleNormal="100" workbookViewId="0">
      <pane xSplit="3" ySplit="1" topLeftCell="AI2" activePane="bottomRight" state="frozen"/>
      <selection activeCell="AE1" sqref="AE1:AE1048576"/>
      <selection pane="topRight" activeCell="AE1" sqref="AE1:AE1048576"/>
      <selection pane="bottomLeft" activeCell="AE1" sqref="AE1:AE1048576"/>
      <selection pane="bottomRight" activeCell="AI15" sqref="AI15"/>
    </sheetView>
  </sheetViews>
  <sheetFormatPr baseColWidth="10" defaultColWidth="11.453125" defaultRowHeight="14.5" outlineLevelCol="1"/>
  <cols>
    <col min="1" max="1" width="11.453125" style="31"/>
    <col min="2" max="2" width="45.54296875" style="175" bestFit="1" customWidth="1"/>
    <col min="3" max="3" width="45.54296875" style="175" customWidth="1" outlineLevel="1"/>
    <col min="4" max="35" width="14.81640625" style="175" customWidth="1"/>
    <col min="36" max="249" width="11.453125" style="31"/>
    <col min="250" max="250" width="8.08984375" style="31" customWidth="1"/>
    <col min="251" max="251" width="71.08984375" style="31" customWidth="1"/>
    <col min="252" max="252" width="2.453125" style="31" customWidth="1"/>
    <col min="253" max="253" width="11.08984375" style="31" customWidth="1"/>
    <col min="254" max="254" width="3.08984375" style="31" customWidth="1"/>
    <col min="255" max="255" width="11.08984375" style="31" customWidth="1"/>
    <col min="256" max="256" width="1.54296875" style="31" customWidth="1"/>
    <col min="257" max="257" width="11.08984375" style="31" customWidth="1"/>
    <col min="258" max="258" width="3.08984375" style="31" customWidth="1"/>
    <col min="259" max="259" width="11.08984375" style="31" customWidth="1"/>
    <col min="260" max="260" width="10.54296875" style="31" customWidth="1"/>
    <col min="261" max="505" width="11.453125" style="31"/>
    <col min="506" max="506" width="8.08984375" style="31" customWidth="1"/>
    <col min="507" max="507" width="71.08984375" style="31" customWidth="1"/>
    <col min="508" max="508" width="2.453125" style="31" customWidth="1"/>
    <col min="509" max="509" width="11.08984375" style="31" customWidth="1"/>
    <col min="510" max="510" width="3.08984375" style="31" customWidth="1"/>
    <col min="511" max="511" width="11.08984375" style="31" customWidth="1"/>
    <col min="512" max="512" width="1.54296875" style="31" customWidth="1"/>
    <col min="513" max="513" width="11.08984375" style="31" customWidth="1"/>
    <col min="514" max="514" width="3.08984375" style="31" customWidth="1"/>
    <col min="515" max="515" width="11.08984375" style="31" customWidth="1"/>
    <col min="516" max="516" width="10.54296875" style="31" customWidth="1"/>
    <col min="517" max="761" width="11.453125" style="31"/>
    <col min="762" max="762" width="8.08984375" style="31" customWidth="1"/>
    <col min="763" max="763" width="71.08984375" style="31" customWidth="1"/>
    <col min="764" max="764" width="2.453125" style="31" customWidth="1"/>
    <col min="765" max="765" width="11.08984375" style="31" customWidth="1"/>
    <col min="766" max="766" width="3.08984375" style="31" customWidth="1"/>
    <col min="767" max="767" width="11.08984375" style="31" customWidth="1"/>
    <col min="768" max="768" width="1.54296875" style="31" customWidth="1"/>
    <col min="769" max="769" width="11.08984375" style="31" customWidth="1"/>
    <col min="770" max="770" width="3.08984375" style="31" customWidth="1"/>
    <col min="771" max="771" width="11.08984375" style="31" customWidth="1"/>
    <col min="772" max="772" width="10.54296875" style="31" customWidth="1"/>
    <col min="773" max="1017" width="11.453125" style="31"/>
    <col min="1018" max="1018" width="8.08984375" style="31" customWidth="1"/>
    <col min="1019" max="1019" width="71.08984375" style="31" customWidth="1"/>
    <col min="1020" max="1020" width="2.453125" style="31" customWidth="1"/>
    <col min="1021" max="1021" width="11.08984375" style="31" customWidth="1"/>
    <col min="1022" max="1022" width="3.08984375" style="31" customWidth="1"/>
    <col min="1023" max="1023" width="11.08984375" style="31" customWidth="1"/>
    <col min="1024" max="1024" width="1.54296875" style="31" customWidth="1"/>
    <col min="1025" max="1025" width="11.08984375" style="31" customWidth="1"/>
    <col min="1026" max="1026" width="3.08984375" style="31" customWidth="1"/>
    <col min="1027" max="1027" width="11.08984375" style="31" customWidth="1"/>
    <col min="1028" max="1028" width="10.54296875" style="31" customWidth="1"/>
    <col min="1029" max="1273" width="11.453125" style="31"/>
    <col min="1274" max="1274" width="8.08984375" style="31" customWidth="1"/>
    <col min="1275" max="1275" width="71.08984375" style="31" customWidth="1"/>
    <col min="1276" max="1276" width="2.453125" style="31" customWidth="1"/>
    <col min="1277" max="1277" width="11.08984375" style="31" customWidth="1"/>
    <col min="1278" max="1278" width="3.08984375" style="31" customWidth="1"/>
    <col min="1279" max="1279" width="11.08984375" style="31" customWidth="1"/>
    <col min="1280" max="1280" width="1.54296875" style="31" customWidth="1"/>
    <col min="1281" max="1281" width="11.08984375" style="31" customWidth="1"/>
    <col min="1282" max="1282" width="3.08984375" style="31" customWidth="1"/>
    <col min="1283" max="1283" width="11.08984375" style="31" customWidth="1"/>
    <col min="1284" max="1284" width="10.54296875" style="31" customWidth="1"/>
    <col min="1285" max="1529" width="11.453125" style="31"/>
    <col min="1530" max="1530" width="8.08984375" style="31" customWidth="1"/>
    <col min="1531" max="1531" width="71.08984375" style="31" customWidth="1"/>
    <col min="1532" max="1532" width="2.453125" style="31" customWidth="1"/>
    <col min="1533" max="1533" width="11.08984375" style="31" customWidth="1"/>
    <col min="1534" max="1534" width="3.08984375" style="31" customWidth="1"/>
    <col min="1535" max="1535" width="11.08984375" style="31" customWidth="1"/>
    <col min="1536" max="1536" width="1.54296875" style="31" customWidth="1"/>
    <col min="1537" max="1537" width="11.08984375" style="31" customWidth="1"/>
    <col min="1538" max="1538" width="3.08984375" style="31" customWidth="1"/>
    <col min="1539" max="1539" width="11.08984375" style="31" customWidth="1"/>
    <col min="1540" max="1540" width="10.54296875" style="31" customWidth="1"/>
    <col min="1541" max="1785" width="11.453125" style="31"/>
    <col min="1786" max="1786" width="8.08984375" style="31" customWidth="1"/>
    <col min="1787" max="1787" width="71.08984375" style="31" customWidth="1"/>
    <col min="1788" max="1788" width="2.453125" style="31" customWidth="1"/>
    <col min="1789" max="1789" width="11.08984375" style="31" customWidth="1"/>
    <col min="1790" max="1790" width="3.08984375" style="31" customWidth="1"/>
    <col min="1791" max="1791" width="11.08984375" style="31" customWidth="1"/>
    <col min="1792" max="1792" width="1.54296875" style="31" customWidth="1"/>
    <col min="1793" max="1793" width="11.08984375" style="31" customWidth="1"/>
    <col min="1794" max="1794" width="3.08984375" style="31" customWidth="1"/>
    <col min="1795" max="1795" width="11.08984375" style="31" customWidth="1"/>
    <col min="1796" max="1796" width="10.54296875" style="31" customWidth="1"/>
    <col min="1797" max="2041" width="11.453125" style="31"/>
    <col min="2042" max="2042" width="8.08984375" style="31" customWidth="1"/>
    <col min="2043" max="2043" width="71.08984375" style="31" customWidth="1"/>
    <col min="2044" max="2044" width="2.453125" style="31" customWidth="1"/>
    <col min="2045" max="2045" width="11.08984375" style="31" customWidth="1"/>
    <col min="2046" max="2046" width="3.08984375" style="31" customWidth="1"/>
    <col min="2047" max="2047" width="11.08984375" style="31" customWidth="1"/>
    <col min="2048" max="2048" width="1.54296875" style="31" customWidth="1"/>
    <col min="2049" max="2049" width="11.08984375" style="31" customWidth="1"/>
    <col min="2050" max="2050" width="3.08984375" style="31" customWidth="1"/>
    <col min="2051" max="2051" width="11.08984375" style="31" customWidth="1"/>
    <col min="2052" max="2052" width="10.54296875" style="31" customWidth="1"/>
    <col min="2053" max="2297" width="11.453125" style="31"/>
    <col min="2298" max="2298" width="8.08984375" style="31" customWidth="1"/>
    <col min="2299" max="2299" width="71.08984375" style="31" customWidth="1"/>
    <col min="2300" max="2300" width="2.453125" style="31" customWidth="1"/>
    <col min="2301" max="2301" width="11.08984375" style="31" customWidth="1"/>
    <col min="2302" max="2302" width="3.08984375" style="31" customWidth="1"/>
    <col min="2303" max="2303" width="11.08984375" style="31" customWidth="1"/>
    <col min="2304" max="2304" width="1.54296875" style="31" customWidth="1"/>
    <col min="2305" max="2305" width="11.08984375" style="31" customWidth="1"/>
    <col min="2306" max="2306" width="3.08984375" style="31" customWidth="1"/>
    <col min="2307" max="2307" width="11.08984375" style="31" customWidth="1"/>
    <col min="2308" max="2308" width="10.54296875" style="31" customWidth="1"/>
    <col min="2309" max="2553" width="11.453125" style="31"/>
    <col min="2554" max="2554" width="8.08984375" style="31" customWidth="1"/>
    <col min="2555" max="2555" width="71.08984375" style="31" customWidth="1"/>
    <col min="2556" max="2556" width="2.453125" style="31" customWidth="1"/>
    <col min="2557" max="2557" width="11.08984375" style="31" customWidth="1"/>
    <col min="2558" max="2558" width="3.08984375" style="31" customWidth="1"/>
    <col min="2559" max="2559" width="11.08984375" style="31" customWidth="1"/>
    <col min="2560" max="2560" width="1.54296875" style="31" customWidth="1"/>
    <col min="2561" max="2561" width="11.08984375" style="31" customWidth="1"/>
    <col min="2562" max="2562" width="3.08984375" style="31" customWidth="1"/>
    <col min="2563" max="2563" width="11.08984375" style="31" customWidth="1"/>
    <col min="2564" max="2564" width="10.54296875" style="31" customWidth="1"/>
    <col min="2565" max="2809" width="11.453125" style="31"/>
    <col min="2810" max="2810" width="8.08984375" style="31" customWidth="1"/>
    <col min="2811" max="2811" width="71.08984375" style="31" customWidth="1"/>
    <col min="2812" max="2812" width="2.453125" style="31" customWidth="1"/>
    <col min="2813" max="2813" width="11.08984375" style="31" customWidth="1"/>
    <col min="2814" max="2814" width="3.08984375" style="31" customWidth="1"/>
    <col min="2815" max="2815" width="11.08984375" style="31" customWidth="1"/>
    <col min="2816" max="2816" width="1.54296875" style="31" customWidth="1"/>
    <col min="2817" max="2817" width="11.08984375" style="31" customWidth="1"/>
    <col min="2818" max="2818" width="3.08984375" style="31" customWidth="1"/>
    <col min="2819" max="2819" width="11.08984375" style="31" customWidth="1"/>
    <col min="2820" max="2820" width="10.54296875" style="31" customWidth="1"/>
    <col min="2821" max="3065" width="11.453125" style="31"/>
    <col min="3066" max="3066" width="8.08984375" style="31" customWidth="1"/>
    <col min="3067" max="3067" width="71.08984375" style="31" customWidth="1"/>
    <col min="3068" max="3068" width="2.453125" style="31" customWidth="1"/>
    <col min="3069" max="3069" width="11.08984375" style="31" customWidth="1"/>
    <col min="3070" max="3070" width="3.08984375" style="31" customWidth="1"/>
    <col min="3071" max="3071" width="11.08984375" style="31" customWidth="1"/>
    <col min="3072" max="3072" width="1.54296875" style="31" customWidth="1"/>
    <col min="3073" max="3073" width="11.08984375" style="31" customWidth="1"/>
    <col min="3074" max="3074" width="3.08984375" style="31" customWidth="1"/>
    <col min="3075" max="3075" width="11.08984375" style="31" customWidth="1"/>
    <col min="3076" max="3076" width="10.54296875" style="31" customWidth="1"/>
    <col min="3077" max="3321" width="11.453125" style="31"/>
    <col min="3322" max="3322" width="8.08984375" style="31" customWidth="1"/>
    <col min="3323" max="3323" width="71.08984375" style="31" customWidth="1"/>
    <col min="3324" max="3324" width="2.453125" style="31" customWidth="1"/>
    <col min="3325" max="3325" width="11.08984375" style="31" customWidth="1"/>
    <col min="3326" max="3326" width="3.08984375" style="31" customWidth="1"/>
    <col min="3327" max="3327" width="11.08984375" style="31" customWidth="1"/>
    <col min="3328" max="3328" width="1.54296875" style="31" customWidth="1"/>
    <col min="3329" max="3329" width="11.08984375" style="31" customWidth="1"/>
    <col min="3330" max="3330" width="3.08984375" style="31" customWidth="1"/>
    <col min="3331" max="3331" width="11.08984375" style="31" customWidth="1"/>
    <col min="3332" max="3332" width="10.54296875" style="31" customWidth="1"/>
    <col min="3333" max="3577" width="11.453125" style="31"/>
    <col min="3578" max="3578" width="8.08984375" style="31" customWidth="1"/>
    <col min="3579" max="3579" width="71.08984375" style="31" customWidth="1"/>
    <col min="3580" max="3580" width="2.453125" style="31" customWidth="1"/>
    <col min="3581" max="3581" width="11.08984375" style="31" customWidth="1"/>
    <col min="3582" max="3582" width="3.08984375" style="31" customWidth="1"/>
    <col min="3583" max="3583" width="11.08984375" style="31" customWidth="1"/>
    <col min="3584" max="3584" width="1.54296875" style="31" customWidth="1"/>
    <col min="3585" max="3585" width="11.08984375" style="31" customWidth="1"/>
    <col min="3586" max="3586" width="3.08984375" style="31" customWidth="1"/>
    <col min="3587" max="3587" width="11.08984375" style="31" customWidth="1"/>
    <col min="3588" max="3588" width="10.54296875" style="31" customWidth="1"/>
    <col min="3589" max="3833" width="11.453125" style="31"/>
    <col min="3834" max="3834" width="8.08984375" style="31" customWidth="1"/>
    <col min="3835" max="3835" width="71.08984375" style="31" customWidth="1"/>
    <col min="3836" max="3836" width="2.453125" style="31" customWidth="1"/>
    <col min="3837" max="3837" width="11.08984375" style="31" customWidth="1"/>
    <col min="3838" max="3838" width="3.08984375" style="31" customWidth="1"/>
    <col min="3839" max="3839" width="11.08984375" style="31" customWidth="1"/>
    <col min="3840" max="3840" width="1.54296875" style="31" customWidth="1"/>
    <col min="3841" max="3841" width="11.08984375" style="31" customWidth="1"/>
    <col min="3842" max="3842" width="3.08984375" style="31" customWidth="1"/>
    <col min="3843" max="3843" width="11.08984375" style="31" customWidth="1"/>
    <col min="3844" max="3844" width="10.54296875" style="31" customWidth="1"/>
    <col min="3845" max="4089" width="11.453125" style="31"/>
    <col min="4090" max="4090" width="8.08984375" style="31" customWidth="1"/>
    <col min="4091" max="4091" width="71.08984375" style="31" customWidth="1"/>
    <col min="4092" max="4092" width="2.453125" style="31" customWidth="1"/>
    <col min="4093" max="4093" width="11.08984375" style="31" customWidth="1"/>
    <col min="4094" max="4094" width="3.08984375" style="31" customWidth="1"/>
    <col min="4095" max="4095" width="11.08984375" style="31" customWidth="1"/>
    <col min="4096" max="4096" width="1.54296875" style="31" customWidth="1"/>
    <col min="4097" max="4097" width="11.08984375" style="31" customWidth="1"/>
    <col min="4098" max="4098" width="3.08984375" style="31" customWidth="1"/>
    <col min="4099" max="4099" width="11.08984375" style="31" customWidth="1"/>
    <col min="4100" max="4100" width="10.54296875" style="31" customWidth="1"/>
    <col min="4101" max="4345" width="11.453125" style="31"/>
    <col min="4346" max="4346" width="8.08984375" style="31" customWidth="1"/>
    <col min="4347" max="4347" width="71.08984375" style="31" customWidth="1"/>
    <col min="4348" max="4348" width="2.453125" style="31" customWidth="1"/>
    <col min="4349" max="4349" width="11.08984375" style="31" customWidth="1"/>
    <col min="4350" max="4350" width="3.08984375" style="31" customWidth="1"/>
    <col min="4351" max="4351" width="11.08984375" style="31" customWidth="1"/>
    <col min="4352" max="4352" width="1.54296875" style="31" customWidth="1"/>
    <col min="4353" max="4353" width="11.08984375" style="31" customWidth="1"/>
    <col min="4354" max="4354" width="3.08984375" style="31" customWidth="1"/>
    <col min="4355" max="4355" width="11.08984375" style="31" customWidth="1"/>
    <col min="4356" max="4356" width="10.54296875" style="31" customWidth="1"/>
    <col min="4357" max="4601" width="11.453125" style="31"/>
    <col min="4602" max="4602" width="8.08984375" style="31" customWidth="1"/>
    <col min="4603" max="4603" width="71.08984375" style="31" customWidth="1"/>
    <col min="4604" max="4604" width="2.453125" style="31" customWidth="1"/>
    <col min="4605" max="4605" width="11.08984375" style="31" customWidth="1"/>
    <col min="4606" max="4606" width="3.08984375" style="31" customWidth="1"/>
    <col min="4607" max="4607" width="11.08984375" style="31" customWidth="1"/>
    <col min="4608" max="4608" width="1.54296875" style="31" customWidth="1"/>
    <col min="4609" max="4609" width="11.08984375" style="31" customWidth="1"/>
    <col min="4610" max="4610" width="3.08984375" style="31" customWidth="1"/>
    <col min="4611" max="4611" width="11.08984375" style="31" customWidth="1"/>
    <col min="4612" max="4612" width="10.54296875" style="31" customWidth="1"/>
    <col min="4613" max="4857" width="11.453125" style="31"/>
    <col min="4858" max="4858" width="8.08984375" style="31" customWidth="1"/>
    <col min="4859" max="4859" width="71.08984375" style="31" customWidth="1"/>
    <col min="4860" max="4860" width="2.453125" style="31" customWidth="1"/>
    <col min="4861" max="4861" width="11.08984375" style="31" customWidth="1"/>
    <col min="4862" max="4862" width="3.08984375" style="31" customWidth="1"/>
    <col min="4863" max="4863" width="11.08984375" style="31" customWidth="1"/>
    <col min="4864" max="4864" width="1.54296875" style="31" customWidth="1"/>
    <col min="4865" max="4865" width="11.08984375" style="31" customWidth="1"/>
    <col min="4866" max="4866" width="3.08984375" style="31" customWidth="1"/>
    <col min="4867" max="4867" width="11.08984375" style="31" customWidth="1"/>
    <col min="4868" max="4868" width="10.54296875" style="31" customWidth="1"/>
    <col min="4869" max="5113" width="11.453125" style="31"/>
    <col min="5114" max="5114" width="8.08984375" style="31" customWidth="1"/>
    <col min="5115" max="5115" width="71.08984375" style="31" customWidth="1"/>
    <col min="5116" max="5116" width="2.453125" style="31" customWidth="1"/>
    <col min="5117" max="5117" width="11.08984375" style="31" customWidth="1"/>
    <col min="5118" max="5118" width="3.08984375" style="31" customWidth="1"/>
    <col min="5119" max="5119" width="11.08984375" style="31" customWidth="1"/>
    <col min="5120" max="5120" width="1.54296875" style="31" customWidth="1"/>
    <col min="5121" max="5121" width="11.08984375" style="31" customWidth="1"/>
    <col min="5122" max="5122" width="3.08984375" style="31" customWidth="1"/>
    <col min="5123" max="5123" width="11.08984375" style="31" customWidth="1"/>
    <col min="5124" max="5124" width="10.54296875" style="31" customWidth="1"/>
    <col min="5125" max="5369" width="11.453125" style="31"/>
    <col min="5370" max="5370" width="8.08984375" style="31" customWidth="1"/>
    <col min="5371" max="5371" width="71.08984375" style="31" customWidth="1"/>
    <col min="5372" max="5372" width="2.453125" style="31" customWidth="1"/>
    <col min="5373" max="5373" width="11.08984375" style="31" customWidth="1"/>
    <col min="5374" max="5374" width="3.08984375" style="31" customWidth="1"/>
    <col min="5375" max="5375" width="11.08984375" style="31" customWidth="1"/>
    <col min="5376" max="5376" width="1.54296875" style="31" customWidth="1"/>
    <col min="5377" max="5377" width="11.08984375" style="31" customWidth="1"/>
    <col min="5378" max="5378" width="3.08984375" style="31" customWidth="1"/>
    <col min="5379" max="5379" width="11.08984375" style="31" customWidth="1"/>
    <col min="5380" max="5380" width="10.54296875" style="31" customWidth="1"/>
    <col min="5381" max="5625" width="11.453125" style="31"/>
    <col min="5626" max="5626" width="8.08984375" style="31" customWidth="1"/>
    <col min="5627" max="5627" width="71.08984375" style="31" customWidth="1"/>
    <col min="5628" max="5628" width="2.453125" style="31" customWidth="1"/>
    <col min="5629" max="5629" width="11.08984375" style="31" customWidth="1"/>
    <col min="5630" max="5630" width="3.08984375" style="31" customWidth="1"/>
    <col min="5631" max="5631" width="11.08984375" style="31" customWidth="1"/>
    <col min="5632" max="5632" width="1.54296875" style="31" customWidth="1"/>
    <col min="5633" max="5633" width="11.08984375" style="31" customWidth="1"/>
    <col min="5634" max="5634" width="3.08984375" style="31" customWidth="1"/>
    <col min="5635" max="5635" width="11.08984375" style="31" customWidth="1"/>
    <col min="5636" max="5636" width="10.54296875" style="31" customWidth="1"/>
    <col min="5637" max="5881" width="11.453125" style="31"/>
    <col min="5882" max="5882" width="8.08984375" style="31" customWidth="1"/>
    <col min="5883" max="5883" width="71.08984375" style="31" customWidth="1"/>
    <col min="5884" max="5884" width="2.453125" style="31" customWidth="1"/>
    <col min="5885" max="5885" width="11.08984375" style="31" customWidth="1"/>
    <col min="5886" max="5886" width="3.08984375" style="31" customWidth="1"/>
    <col min="5887" max="5887" width="11.08984375" style="31" customWidth="1"/>
    <col min="5888" max="5888" width="1.54296875" style="31" customWidth="1"/>
    <col min="5889" max="5889" width="11.08984375" style="31" customWidth="1"/>
    <col min="5890" max="5890" width="3.08984375" style="31" customWidth="1"/>
    <col min="5891" max="5891" width="11.08984375" style="31" customWidth="1"/>
    <col min="5892" max="5892" width="10.54296875" style="31" customWidth="1"/>
    <col min="5893" max="6137" width="11.453125" style="31"/>
    <col min="6138" max="6138" width="8.08984375" style="31" customWidth="1"/>
    <col min="6139" max="6139" width="71.08984375" style="31" customWidth="1"/>
    <col min="6140" max="6140" width="2.453125" style="31" customWidth="1"/>
    <col min="6141" max="6141" width="11.08984375" style="31" customWidth="1"/>
    <col min="6142" max="6142" width="3.08984375" style="31" customWidth="1"/>
    <col min="6143" max="6143" width="11.08984375" style="31" customWidth="1"/>
    <col min="6144" max="6144" width="1.54296875" style="31" customWidth="1"/>
    <col min="6145" max="6145" width="11.08984375" style="31" customWidth="1"/>
    <col min="6146" max="6146" width="3.08984375" style="31" customWidth="1"/>
    <col min="6147" max="6147" width="11.08984375" style="31" customWidth="1"/>
    <col min="6148" max="6148" width="10.54296875" style="31" customWidth="1"/>
    <col min="6149" max="6393" width="11.453125" style="31"/>
    <col min="6394" max="6394" width="8.08984375" style="31" customWidth="1"/>
    <col min="6395" max="6395" width="71.08984375" style="31" customWidth="1"/>
    <col min="6396" max="6396" width="2.453125" style="31" customWidth="1"/>
    <col min="6397" max="6397" width="11.08984375" style="31" customWidth="1"/>
    <col min="6398" max="6398" width="3.08984375" style="31" customWidth="1"/>
    <col min="6399" max="6399" width="11.08984375" style="31" customWidth="1"/>
    <col min="6400" max="6400" width="1.54296875" style="31" customWidth="1"/>
    <col min="6401" max="6401" width="11.08984375" style="31" customWidth="1"/>
    <col min="6402" max="6402" width="3.08984375" style="31" customWidth="1"/>
    <col min="6403" max="6403" width="11.08984375" style="31" customWidth="1"/>
    <col min="6404" max="6404" width="10.54296875" style="31" customWidth="1"/>
    <col min="6405" max="6649" width="11.453125" style="31"/>
    <col min="6650" max="6650" width="8.08984375" style="31" customWidth="1"/>
    <col min="6651" max="6651" width="71.08984375" style="31" customWidth="1"/>
    <col min="6652" max="6652" width="2.453125" style="31" customWidth="1"/>
    <col min="6653" max="6653" width="11.08984375" style="31" customWidth="1"/>
    <col min="6654" max="6654" width="3.08984375" style="31" customWidth="1"/>
    <col min="6655" max="6655" width="11.08984375" style="31" customWidth="1"/>
    <col min="6656" max="6656" width="1.54296875" style="31" customWidth="1"/>
    <col min="6657" max="6657" width="11.08984375" style="31" customWidth="1"/>
    <col min="6658" max="6658" width="3.08984375" style="31" customWidth="1"/>
    <col min="6659" max="6659" width="11.08984375" style="31" customWidth="1"/>
    <col min="6660" max="6660" width="10.54296875" style="31" customWidth="1"/>
    <col min="6661" max="6905" width="11.453125" style="31"/>
    <col min="6906" max="6906" width="8.08984375" style="31" customWidth="1"/>
    <col min="6907" max="6907" width="71.08984375" style="31" customWidth="1"/>
    <col min="6908" max="6908" width="2.453125" style="31" customWidth="1"/>
    <col min="6909" max="6909" width="11.08984375" style="31" customWidth="1"/>
    <col min="6910" max="6910" width="3.08984375" style="31" customWidth="1"/>
    <col min="6911" max="6911" width="11.08984375" style="31" customWidth="1"/>
    <col min="6912" max="6912" width="1.54296875" style="31" customWidth="1"/>
    <col min="6913" max="6913" width="11.08984375" style="31" customWidth="1"/>
    <col min="6914" max="6914" width="3.08984375" style="31" customWidth="1"/>
    <col min="6915" max="6915" width="11.08984375" style="31" customWidth="1"/>
    <col min="6916" max="6916" width="10.54296875" style="31" customWidth="1"/>
    <col min="6917" max="7161" width="11.453125" style="31"/>
    <col min="7162" max="7162" width="8.08984375" style="31" customWidth="1"/>
    <col min="7163" max="7163" width="71.08984375" style="31" customWidth="1"/>
    <col min="7164" max="7164" width="2.453125" style="31" customWidth="1"/>
    <col min="7165" max="7165" width="11.08984375" style="31" customWidth="1"/>
    <col min="7166" max="7166" width="3.08984375" style="31" customWidth="1"/>
    <col min="7167" max="7167" width="11.08984375" style="31" customWidth="1"/>
    <col min="7168" max="7168" width="1.54296875" style="31" customWidth="1"/>
    <col min="7169" max="7169" width="11.08984375" style="31" customWidth="1"/>
    <col min="7170" max="7170" width="3.08984375" style="31" customWidth="1"/>
    <col min="7171" max="7171" width="11.08984375" style="31" customWidth="1"/>
    <col min="7172" max="7172" width="10.54296875" style="31" customWidth="1"/>
    <col min="7173" max="7417" width="11.453125" style="31"/>
    <col min="7418" max="7418" width="8.08984375" style="31" customWidth="1"/>
    <col min="7419" max="7419" width="71.08984375" style="31" customWidth="1"/>
    <col min="7420" max="7420" width="2.453125" style="31" customWidth="1"/>
    <col min="7421" max="7421" width="11.08984375" style="31" customWidth="1"/>
    <col min="7422" max="7422" width="3.08984375" style="31" customWidth="1"/>
    <col min="7423" max="7423" width="11.08984375" style="31" customWidth="1"/>
    <col min="7424" max="7424" width="1.54296875" style="31" customWidth="1"/>
    <col min="7425" max="7425" width="11.08984375" style="31" customWidth="1"/>
    <col min="7426" max="7426" width="3.08984375" style="31" customWidth="1"/>
    <col min="7427" max="7427" width="11.08984375" style="31" customWidth="1"/>
    <col min="7428" max="7428" width="10.54296875" style="31" customWidth="1"/>
    <col min="7429" max="7673" width="11.453125" style="31"/>
    <col min="7674" max="7674" width="8.08984375" style="31" customWidth="1"/>
    <col min="7675" max="7675" width="71.08984375" style="31" customWidth="1"/>
    <col min="7676" max="7676" width="2.453125" style="31" customWidth="1"/>
    <col min="7677" max="7677" width="11.08984375" style="31" customWidth="1"/>
    <col min="7678" max="7678" width="3.08984375" style="31" customWidth="1"/>
    <col min="7679" max="7679" width="11.08984375" style="31" customWidth="1"/>
    <col min="7680" max="7680" width="1.54296875" style="31" customWidth="1"/>
    <col min="7681" max="7681" width="11.08984375" style="31" customWidth="1"/>
    <col min="7682" max="7682" width="3.08984375" style="31" customWidth="1"/>
    <col min="7683" max="7683" width="11.08984375" style="31" customWidth="1"/>
    <col min="7684" max="7684" width="10.54296875" style="31" customWidth="1"/>
    <col min="7685" max="7929" width="11.453125" style="31"/>
    <col min="7930" max="7930" width="8.08984375" style="31" customWidth="1"/>
    <col min="7931" max="7931" width="71.08984375" style="31" customWidth="1"/>
    <col min="7932" max="7932" width="2.453125" style="31" customWidth="1"/>
    <col min="7933" max="7933" width="11.08984375" style="31" customWidth="1"/>
    <col min="7934" max="7934" width="3.08984375" style="31" customWidth="1"/>
    <col min="7935" max="7935" width="11.08984375" style="31" customWidth="1"/>
    <col min="7936" max="7936" width="1.54296875" style="31" customWidth="1"/>
    <col min="7937" max="7937" width="11.08984375" style="31" customWidth="1"/>
    <col min="7938" max="7938" width="3.08984375" style="31" customWidth="1"/>
    <col min="7939" max="7939" width="11.08984375" style="31" customWidth="1"/>
    <col min="7940" max="7940" width="10.54296875" style="31" customWidth="1"/>
    <col min="7941" max="8185" width="11.453125" style="31"/>
    <col min="8186" max="8186" width="8.08984375" style="31" customWidth="1"/>
    <col min="8187" max="8187" width="71.08984375" style="31" customWidth="1"/>
    <col min="8188" max="8188" width="2.453125" style="31" customWidth="1"/>
    <col min="8189" max="8189" width="11.08984375" style="31" customWidth="1"/>
    <col min="8190" max="8190" width="3.08984375" style="31" customWidth="1"/>
    <col min="8191" max="8191" width="11.08984375" style="31" customWidth="1"/>
    <col min="8192" max="8192" width="1.54296875" style="31" customWidth="1"/>
    <col min="8193" max="8193" width="11.08984375" style="31" customWidth="1"/>
    <col min="8194" max="8194" width="3.08984375" style="31" customWidth="1"/>
    <col min="8195" max="8195" width="11.08984375" style="31" customWidth="1"/>
    <col min="8196" max="8196" width="10.54296875" style="31" customWidth="1"/>
    <col min="8197" max="8441" width="11.453125" style="31"/>
    <col min="8442" max="8442" width="8.08984375" style="31" customWidth="1"/>
    <col min="8443" max="8443" width="71.08984375" style="31" customWidth="1"/>
    <col min="8444" max="8444" width="2.453125" style="31" customWidth="1"/>
    <col min="8445" max="8445" width="11.08984375" style="31" customWidth="1"/>
    <col min="8446" max="8446" width="3.08984375" style="31" customWidth="1"/>
    <col min="8447" max="8447" width="11.08984375" style="31" customWidth="1"/>
    <col min="8448" max="8448" width="1.54296875" style="31" customWidth="1"/>
    <col min="8449" max="8449" width="11.08984375" style="31" customWidth="1"/>
    <col min="8450" max="8450" width="3.08984375" style="31" customWidth="1"/>
    <col min="8451" max="8451" width="11.08984375" style="31" customWidth="1"/>
    <col min="8452" max="8452" width="10.54296875" style="31" customWidth="1"/>
    <col min="8453" max="8697" width="11.453125" style="31"/>
    <col min="8698" max="8698" width="8.08984375" style="31" customWidth="1"/>
    <col min="8699" max="8699" width="71.08984375" style="31" customWidth="1"/>
    <col min="8700" max="8700" width="2.453125" style="31" customWidth="1"/>
    <col min="8701" max="8701" width="11.08984375" style="31" customWidth="1"/>
    <col min="8702" max="8702" width="3.08984375" style="31" customWidth="1"/>
    <col min="8703" max="8703" width="11.08984375" style="31" customWidth="1"/>
    <col min="8704" max="8704" width="1.54296875" style="31" customWidth="1"/>
    <col min="8705" max="8705" width="11.08984375" style="31" customWidth="1"/>
    <col min="8706" max="8706" width="3.08984375" style="31" customWidth="1"/>
    <col min="8707" max="8707" width="11.08984375" style="31" customWidth="1"/>
    <col min="8708" max="8708" width="10.54296875" style="31" customWidth="1"/>
    <col min="8709" max="8953" width="11.453125" style="31"/>
    <col min="8954" max="8954" width="8.08984375" style="31" customWidth="1"/>
    <col min="8955" max="8955" width="71.08984375" style="31" customWidth="1"/>
    <col min="8956" max="8956" width="2.453125" style="31" customWidth="1"/>
    <col min="8957" max="8957" width="11.08984375" style="31" customWidth="1"/>
    <col min="8958" max="8958" width="3.08984375" style="31" customWidth="1"/>
    <col min="8959" max="8959" width="11.08984375" style="31" customWidth="1"/>
    <col min="8960" max="8960" width="1.54296875" style="31" customWidth="1"/>
    <col min="8961" max="8961" width="11.08984375" style="31" customWidth="1"/>
    <col min="8962" max="8962" width="3.08984375" style="31" customWidth="1"/>
    <col min="8963" max="8963" width="11.08984375" style="31" customWidth="1"/>
    <col min="8964" max="8964" width="10.54296875" style="31" customWidth="1"/>
    <col min="8965" max="9209" width="11.453125" style="31"/>
    <col min="9210" max="9210" width="8.08984375" style="31" customWidth="1"/>
    <col min="9211" max="9211" width="71.08984375" style="31" customWidth="1"/>
    <col min="9212" max="9212" width="2.453125" style="31" customWidth="1"/>
    <col min="9213" max="9213" width="11.08984375" style="31" customWidth="1"/>
    <col min="9214" max="9214" width="3.08984375" style="31" customWidth="1"/>
    <col min="9215" max="9215" width="11.08984375" style="31" customWidth="1"/>
    <col min="9216" max="9216" width="1.54296875" style="31" customWidth="1"/>
    <col min="9217" max="9217" width="11.08984375" style="31" customWidth="1"/>
    <col min="9218" max="9218" width="3.08984375" style="31" customWidth="1"/>
    <col min="9219" max="9219" width="11.08984375" style="31" customWidth="1"/>
    <col min="9220" max="9220" width="10.54296875" style="31" customWidth="1"/>
    <col min="9221" max="9465" width="11.453125" style="31"/>
    <col min="9466" max="9466" width="8.08984375" style="31" customWidth="1"/>
    <col min="9467" max="9467" width="71.08984375" style="31" customWidth="1"/>
    <col min="9468" max="9468" width="2.453125" style="31" customWidth="1"/>
    <col min="9469" max="9469" width="11.08984375" style="31" customWidth="1"/>
    <col min="9470" max="9470" width="3.08984375" style="31" customWidth="1"/>
    <col min="9471" max="9471" width="11.08984375" style="31" customWidth="1"/>
    <col min="9472" max="9472" width="1.54296875" style="31" customWidth="1"/>
    <col min="9473" max="9473" width="11.08984375" style="31" customWidth="1"/>
    <col min="9474" max="9474" width="3.08984375" style="31" customWidth="1"/>
    <col min="9475" max="9475" width="11.08984375" style="31" customWidth="1"/>
    <col min="9476" max="9476" width="10.54296875" style="31" customWidth="1"/>
    <col min="9477" max="9721" width="11.453125" style="31"/>
    <col min="9722" max="9722" width="8.08984375" style="31" customWidth="1"/>
    <col min="9723" max="9723" width="71.08984375" style="31" customWidth="1"/>
    <col min="9724" max="9724" width="2.453125" style="31" customWidth="1"/>
    <col min="9725" max="9725" width="11.08984375" style="31" customWidth="1"/>
    <col min="9726" max="9726" width="3.08984375" style="31" customWidth="1"/>
    <col min="9727" max="9727" width="11.08984375" style="31" customWidth="1"/>
    <col min="9728" max="9728" width="1.54296875" style="31" customWidth="1"/>
    <col min="9729" max="9729" width="11.08984375" style="31" customWidth="1"/>
    <col min="9730" max="9730" width="3.08984375" style="31" customWidth="1"/>
    <col min="9731" max="9731" width="11.08984375" style="31" customWidth="1"/>
    <col min="9732" max="9732" width="10.54296875" style="31" customWidth="1"/>
    <col min="9733" max="9977" width="11.453125" style="31"/>
    <col min="9978" max="9978" width="8.08984375" style="31" customWidth="1"/>
    <col min="9979" max="9979" width="71.08984375" style="31" customWidth="1"/>
    <col min="9980" max="9980" width="2.453125" style="31" customWidth="1"/>
    <col min="9981" max="9981" width="11.08984375" style="31" customWidth="1"/>
    <col min="9982" max="9982" width="3.08984375" style="31" customWidth="1"/>
    <col min="9983" max="9983" width="11.08984375" style="31" customWidth="1"/>
    <col min="9984" max="9984" width="1.54296875" style="31" customWidth="1"/>
    <col min="9985" max="9985" width="11.08984375" style="31" customWidth="1"/>
    <col min="9986" max="9986" width="3.08984375" style="31" customWidth="1"/>
    <col min="9987" max="9987" width="11.08984375" style="31" customWidth="1"/>
    <col min="9988" max="9988" width="10.54296875" style="31" customWidth="1"/>
    <col min="9989" max="10233" width="11.453125" style="31"/>
    <col min="10234" max="10234" width="8.08984375" style="31" customWidth="1"/>
    <col min="10235" max="10235" width="71.08984375" style="31" customWidth="1"/>
    <col min="10236" max="10236" width="2.453125" style="31" customWidth="1"/>
    <col min="10237" max="10237" width="11.08984375" style="31" customWidth="1"/>
    <col min="10238" max="10238" width="3.08984375" style="31" customWidth="1"/>
    <col min="10239" max="10239" width="11.08984375" style="31" customWidth="1"/>
    <col min="10240" max="10240" width="1.54296875" style="31" customWidth="1"/>
    <col min="10241" max="10241" width="11.08984375" style="31" customWidth="1"/>
    <col min="10242" max="10242" width="3.08984375" style="31" customWidth="1"/>
    <col min="10243" max="10243" width="11.08984375" style="31" customWidth="1"/>
    <col min="10244" max="10244" width="10.54296875" style="31" customWidth="1"/>
    <col min="10245" max="10489" width="11.453125" style="31"/>
    <col min="10490" max="10490" width="8.08984375" style="31" customWidth="1"/>
    <col min="10491" max="10491" width="71.08984375" style="31" customWidth="1"/>
    <col min="10492" max="10492" width="2.453125" style="31" customWidth="1"/>
    <col min="10493" max="10493" width="11.08984375" style="31" customWidth="1"/>
    <col min="10494" max="10494" width="3.08984375" style="31" customWidth="1"/>
    <col min="10495" max="10495" width="11.08984375" style="31" customWidth="1"/>
    <col min="10496" max="10496" width="1.54296875" style="31" customWidth="1"/>
    <col min="10497" max="10497" width="11.08984375" style="31" customWidth="1"/>
    <col min="10498" max="10498" width="3.08984375" style="31" customWidth="1"/>
    <col min="10499" max="10499" width="11.08984375" style="31" customWidth="1"/>
    <col min="10500" max="10500" width="10.54296875" style="31" customWidth="1"/>
    <col min="10501" max="10745" width="11.453125" style="31"/>
    <col min="10746" max="10746" width="8.08984375" style="31" customWidth="1"/>
    <col min="10747" max="10747" width="71.08984375" style="31" customWidth="1"/>
    <col min="10748" max="10748" width="2.453125" style="31" customWidth="1"/>
    <col min="10749" max="10749" width="11.08984375" style="31" customWidth="1"/>
    <col min="10750" max="10750" width="3.08984375" style="31" customWidth="1"/>
    <col min="10751" max="10751" width="11.08984375" style="31" customWidth="1"/>
    <col min="10752" max="10752" width="1.54296875" style="31" customWidth="1"/>
    <col min="10753" max="10753" width="11.08984375" style="31" customWidth="1"/>
    <col min="10754" max="10754" width="3.08984375" style="31" customWidth="1"/>
    <col min="10755" max="10755" width="11.08984375" style="31" customWidth="1"/>
    <col min="10756" max="10756" width="10.54296875" style="31" customWidth="1"/>
    <col min="10757" max="11001" width="11.453125" style="31"/>
    <col min="11002" max="11002" width="8.08984375" style="31" customWidth="1"/>
    <col min="11003" max="11003" width="71.08984375" style="31" customWidth="1"/>
    <col min="11004" max="11004" width="2.453125" style="31" customWidth="1"/>
    <col min="11005" max="11005" width="11.08984375" style="31" customWidth="1"/>
    <col min="11006" max="11006" width="3.08984375" style="31" customWidth="1"/>
    <col min="11007" max="11007" width="11.08984375" style="31" customWidth="1"/>
    <col min="11008" max="11008" width="1.54296875" style="31" customWidth="1"/>
    <col min="11009" max="11009" width="11.08984375" style="31" customWidth="1"/>
    <col min="11010" max="11010" width="3.08984375" style="31" customWidth="1"/>
    <col min="11011" max="11011" width="11.08984375" style="31" customWidth="1"/>
    <col min="11012" max="11012" width="10.54296875" style="31" customWidth="1"/>
    <col min="11013" max="11257" width="11.453125" style="31"/>
    <col min="11258" max="11258" width="8.08984375" style="31" customWidth="1"/>
    <col min="11259" max="11259" width="71.08984375" style="31" customWidth="1"/>
    <col min="11260" max="11260" width="2.453125" style="31" customWidth="1"/>
    <col min="11261" max="11261" width="11.08984375" style="31" customWidth="1"/>
    <col min="11262" max="11262" width="3.08984375" style="31" customWidth="1"/>
    <col min="11263" max="11263" width="11.08984375" style="31" customWidth="1"/>
    <col min="11264" max="11264" width="1.54296875" style="31" customWidth="1"/>
    <col min="11265" max="11265" width="11.08984375" style="31" customWidth="1"/>
    <col min="11266" max="11266" width="3.08984375" style="31" customWidth="1"/>
    <col min="11267" max="11267" width="11.08984375" style="31" customWidth="1"/>
    <col min="11268" max="11268" width="10.54296875" style="31" customWidth="1"/>
    <col min="11269" max="11513" width="11.453125" style="31"/>
    <col min="11514" max="11514" width="8.08984375" style="31" customWidth="1"/>
    <col min="11515" max="11515" width="71.08984375" style="31" customWidth="1"/>
    <col min="11516" max="11516" width="2.453125" style="31" customWidth="1"/>
    <col min="11517" max="11517" width="11.08984375" style="31" customWidth="1"/>
    <col min="11518" max="11518" width="3.08984375" style="31" customWidth="1"/>
    <col min="11519" max="11519" width="11.08984375" style="31" customWidth="1"/>
    <col min="11520" max="11520" width="1.54296875" style="31" customWidth="1"/>
    <col min="11521" max="11521" width="11.08984375" style="31" customWidth="1"/>
    <col min="11522" max="11522" width="3.08984375" style="31" customWidth="1"/>
    <col min="11523" max="11523" width="11.08984375" style="31" customWidth="1"/>
    <col min="11524" max="11524" width="10.54296875" style="31" customWidth="1"/>
    <col min="11525" max="11769" width="11.453125" style="31"/>
    <col min="11770" max="11770" width="8.08984375" style="31" customWidth="1"/>
    <col min="11771" max="11771" width="71.08984375" style="31" customWidth="1"/>
    <col min="11772" max="11772" width="2.453125" style="31" customWidth="1"/>
    <col min="11773" max="11773" width="11.08984375" style="31" customWidth="1"/>
    <col min="11774" max="11774" width="3.08984375" style="31" customWidth="1"/>
    <col min="11775" max="11775" width="11.08984375" style="31" customWidth="1"/>
    <col min="11776" max="11776" width="1.54296875" style="31" customWidth="1"/>
    <col min="11777" max="11777" width="11.08984375" style="31" customWidth="1"/>
    <col min="11778" max="11778" width="3.08984375" style="31" customWidth="1"/>
    <col min="11779" max="11779" width="11.08984375" style="31" customWidth="1"/>
    <col min="11780" max="11780" width="10.54296875" style="31" customWidth="1"/>
    <col min="11781" max="12025" width="11.453125" style="31"/>
    <col min="12026" max="12026" width="8.08984375" style="31" customWidth="1"/>
    <col min="12027" max="12027" width="71.08984375" style="31" customWidth="1"/>
    <col min="12028" max="12028" width="2.453125" style="31" customWidth="1"/>
    <col min="12029" max="12029" width="11.08984375" style="31" customWidth="1"/>
    <col min="12030" max="12030" width="3.08984375" style="31" customWidth="1"/>
    <col min="12031" max="12031" width="11.08984375" style="31" customWidth="1"/>
    <col min="12032" max="12032" width="1.54296875" style="31" customWidth="1"/>
    <col min="12033" max="12033" width="11.08984375" style="31" customWidth="1"/>
    <col min="12034" max="12034" width="3.08984375" style="31" customWidth="1"/>
    <col min="12035" max="12035" width="11.08984375" style="31" customWidth="1"/>
    <col min="12036" max="12036" width="10.54296875" style="31" customWidth="1"/>
    <col min="12037" max="12281" width="11.453125" style="31"/>
    <col min="12282" max="12282" width="8.08984375" style="31" customWidth="1"/>
    <col min="12283" max="12283" width="71.08984375" style="31" customWidth="1"/>
    <col min="12284" max="12284" width="2.453125" style="31" customWidth="1"/>
    <col min="12285" max="12285" width="11.08984375" style="31" customWidth="1"/>
    <col min="12286" max="12286" width="3.08984375" style="31" customWidth="1"/>
    <col min="12287" max="12287" width="11.08984375" style="31" customWidth="1"/>
    <col min="12288" max="12288" width="1.54296875" style="31" customWidth="1"/>
    <col min="12289" max="12289" width="11.08984375" style="31" customWidth="1"/>
    <col min="12290" max="12290" width="3.08984375" style="31" customWidth="1"/>
    <col min="12291" max="12291" width="11.08984375" style="31" customWidth="1"/>
    <col min="12292" max="12292" width="10.54296875" style="31" customWidth="1"/>
    <col min="12293" max="12537" width="11.453125" style="31"/>
    <col min="12538" max="12538" width="8.08984375" style="31" customWidth="1"/>
    <col min="12539" max="12539" width="71.08984375" style="31" customWidth="1"/>
    <col min="12540" max="12540" width="2.453125" style="31" customWidth="1"/>
    <col min="12541" max="12541" width="11.08984375" style="31" customWidth="1"/>
    <col min="12542" max="12542" width="3.08984375" style="31" customWidth="1"/>
    <col min="12543" max="12543" width="11.08984375" style="31" customWidth="1"/>
    <col min="12544" max="12544" width="1.54296875" style="31" customWidth="1"/>
    <col min="12545" max="12545" width="11.08984375" style="31" customWidth="1"/>
    <col min="12546" max="12546" width="3.08984375" style="31" customWidth="1"/>
    <col min="12547" max="12547" width="11.08984375" style="31" customWidth="1"/>
    <col min="12548" max="12548" width="10.54296875" style="31" customWidth="1"/>
    <col min="12549" max="12793" width="11.453125" style="31"/>
    <col min="12794" max="12794" width="8.08984375" style="31" customWidth="1"/>
    <col min="12795" max="12795" width="71.08984375" style="31" customWidth="1"/>
    <col min="12796" max="12796" width="2.453125" style="31" customWidth="1"/>
    <col min="12797" max="12797" width="11.08984375" style="31" customWidth="1"/>
    <col min="12798" max="12798" width="3.08984375" style="31" customWidth="1"/>
    <col min="12799" max="12799" width="11.08984375" style="31" customWidth="1"/>
    <col min="12800" max="12800" width="1.54296875" style="31" customWidth="1"/>
    <col min="12801" max="12801" width="11.08984375" style="31" customWidth="1"/>
    <col min="12802" max="12802" width="3.08984375" style="31" customWidth="1"/>
    <col min="12803" max="12803" width="11.08984375" style="31" customWidth="1"/>
    <col min="12804" max="12804" width="10.54296875" style="31" customWidth="1"/>
    <col min="12805" max="13049" width="11.453125" style="31"/>
    <col min="13050" max="13050" width="8.08984375" style="31" customWidth="1"/>
    <col min="13051" max="13051" width="71.08984375" style="31" customWidth="1"/>
    <col min="13052" max="13052" width="2.453125" style="31" customWidth="1"/>
    <col min="13053" max="13053" width="11.08984375" style="31" customWidth="1"/>
    <col min="13054" max="13054" width="3.08984375" style="31" customWidth="1"/>
    <col min="13055" max="13055" width="11.08984375" style="31" customWidth="1"/>
    <col min="13056" max="13056" width="1.54296875" style="31" customWidth="1"/>
    <col min="13057" max="13057" width="11.08984375" style="31" customWidth="1"/>
    <col min="13058" max="13058" width="3.08984375" style="31" customWidth="1"/>
    <col min="13059" max="13059" width="11.08984375" style="31" customWidth="1"/>
    <col min="13060" max="13060" width="10.54296875" style="31" customWidth="1"/>
    <col min="13061" max="13305" width="11.453125" style="31"/>
    <col min="13306" max="13306" width="8.08984375" style="31" customWidth="1"/>
    <col min="13307" max="13307" width="71.08984375" style="31" customWidth="1"/>
    <col min="13308" max="13308" width="2.453125" style="31" customWidth="1"/>
    <col min="13309" max="13309" width="11.08984375" style="31" customWidth="1"/>
    <col min="13310" max="13310" width="3.08984375" style="31" customWidth="1"/>
    <col min="13311" max="13311" width="11.08984375" style="31" customWidth="1"/>
    <col min="13312" max="13312" width="1.54296875" style="31" customWidth="1"/>
    <col min="13313" max="13313" width="11.08984375" style="31" customWidth="1"/>
    <col min="13314" max="13314" width="3.08984375" style="31" customWidth="1"/>
    <col min="13315" max="13315" width="11.08984375" style="31" customWidth="1"/>
    <col min="13316" max="13316" width="10.54296875" style="31" customWidth="1"/>
    <col min="13317" max="13561" width="11.453125" style="31"/>
    <col min="13562" max="13562" width="8.08984375" style="31" customWidth="1"/>
    <col min="13563" max="13563" width="71.08984375" style="31" customWidth="1"/>
    <col min="13564" max="13564" width="2.453125" style="31" customWidth="1"/>
    <col min="13565" max="13565" width="11.08984375" style="31" customWidth="1"/>
    <col min="13566" max="13566" width="3.08984375" style="31" customWidth="1"/>
    <col min="13567" max="13567" width="11.08984375" style="31" customWidth="1"/>
    <col min="13568" max="13568" width="1.54296875" style="31" customWidth="1"/>
    <col min="13569" max="13569" width="11.08984375" style="31" customWidth="1"/>
    <col min="13570" max="13570" width="3.08984375" style="31" customWidth="1"/>
    <col min="13571" max="13571" width="11.08984375" style="31" customWidth="1"/>
    <col min="13572" max="13572" width="10.54296875" style="31" customWidth="1"/>
    <col min="13573" max="13817" width="11.453125" style="31"/>
    <col min="13818" max="13818" width="8.08984375" style="31" customWidth="1"/>
    <col min="13819" max="13819" width="71.08984375" style="31" customWidth="1"/>
    <col min="13820" max="13820" width="2.453125" style="31" customWidth="1"/>
    <col min="13821" max="13821" width="11.08984375" style="31" customWidth="1"/>
    <col min="13822" max="13822" width="3.08984375" style="31" customWidth="1"/>
    <col min="13823" max="13823" width="11.08984375" style="31" customWidth="1"/>
    <col min="13824" max="13824" width="1.54296875" style="31" customWidth="1"/>
    <col min="13825" max="13825" width="11.08984375" style="31" customWidth="1"/>
    <col min="13826" max="13826" width="3.08984375" style="31" customWidth="1"/>
    <col min="13827" max="13827" width="11.08984375" style="31" customWidth="1"/>
    <col min="13828" max="13828" width="10.54296875" style="31" customWidth="1"/>
    <col min="13829" max="14073" width="11.453125" style="31"/>
    <col min="14074" max="14074" width="8.08984375" style="31" customWidth="1"/>
    <col min="14075" max="14075" width="71.08984375" style="31" customWidth="1"/>
    <col min="14076" max="14076" width="2.453125" style="31" customWidth="1"/>
    <col min="14077" max="14077" width="11.08984375" style="31" customWidth="1"/>
    <col min="14078" max="14078" width="3.08984375" style="31" customWidth="1"/>
    <col min="14079" max="14079" width="11.08984375" style="31" customWidth="1"/>
    <col min="14080" max="14080" width="1.54296875" style="31" customWidth="1"/>
    <col min="14081" max="14081" width="11.08984375" style="31" customWidth="1"/>
    <col min="14082" max="14082" width="3.08984375" style="31" customWidth="1"/>
    <col min="14083" max="14083" width="11.08984375" style="31" customWidth="1"/>
    <col min="14084" max="14084" width="10.54296875" style="31" customWidth="1"/>
    <col min="14085" max="14329" width="11.453125" style="31"/>
    <col min="14330" max="14330" width="8.08984375" style="31" customWidth="1"/>
    <col min="14331" max="14331" width="71.08984375" style="31" customWidth="1"/>
    <col min="14332" max="14332" width="2.453125" style="31" customWidth="1"/>
    <col min="14333" max="14333" width="11.08984375" style="31" customWidth="1"/>
    <col min="14334" max="14334" width="3.08984375" style="31" customWidth="1"/>
    <col min="14335" max="14335" width="11.08984375" style="31" customWidth="1"/>
    <col min="14336" max="14336" width="1.54296875" style="31" customWidth="1"/>
    <col min="14337" max="14337" width="11.08984375" style="31" customWidth="1"/>
    <col min="14338" max="14338" width="3.08984375" style="31" customWidth="1"/>
    <col min="14339" max="14339" width="11.08984375" style="31" customWidth="1"/>
    <col min="14340" max="14340" width="10.54296875" style="31" customWidth="1"/>
    <col min="14341" max="14585" width="11.453125" style="31"/>
    <col min="14586" max="14586" width="8.08984375" style="31" customWidth="1"/>
    <col min="14587" max="14587" width="71.08984375" style="31" customWidth="1"/>
    <col min="14588" max="14588" width="2.453125" style="31" customWidth="1"/>
    <col min="14589" max="14589" width="11.08984375" style="31" customWidth="1"/>
    <col min="14590" max="14590" width="3.08984375" style="31" customWidth="1"/>
    <col min="14591" max="14591" width="11.08984375" style="31" customWidth="1"/>
    <col min="14592" max="14592" width="1.54296875" style="31" customWidth="1"/>
    <col min="14593" max="14593" width="11.08984375" style="31" customWidth="1"/>
    <col min="14594" max="14594" width="3.08984375" style="31" customWidth="1"/>
    <col min="14595" max="14595" width="11.08984375" style="31" customWidth="1"/>
    <col min="14596" max="14596" width="10.54296875" style="31" customWidth="1"/>
    <col min="14597" max="14841" width="11.453125" style="31"/>
    <col min="14842" max="14842" width="8.08984375" style="31" customWidth="1"/>
    <col min="14843" max="14843" width="71.08984375" style="31" customWidth="1"/>
    <col min="14844" max="14844" width="2.453125" style="31" customWidth="1"/>
    <col min="14845" max="14845" width="11.08984375" style="31" customWidth="1"/>
    <col min="14846" max="14846" width="3.08984375" style="31" customWidth="1"/>
    <col min="14847" max="14847" width="11.08984375" style="31" customWidth="1"/>
    <col min="14848" max="14848" width="1.54296875" style="31" customWidth="1"/>
    <col min="14849" max="14849" width="11.08984375" style="31" customWidth="1"/>
    <col min="14850" max="14850" width="3.08984375" style="31" customWidth="1"/>
    <col min="14851" max="14851" width="11.08984375" style="31" customWidth="1"/>
    <col min="14852" max="14852" width="10.54296875" style="31" customWidth="1"/>
    <col min="14853" max="15097" width="11.453125" style="31"/>
    <col min="15098" max="15098" width="8.08984375" style="31" customWidth="1"/>
    <col min="15099" max="15099" width="71.08984375" style="31" customWidth="1"/>
    <col min="15100" max="15100" width="2.453125" style="31" customWidth="1"/>
    <col min="15101" max="15101" width="11.08984375" style="31" customWidth="1"/>
    <col min="15102" max="15102" width="3.08984375" style="31" customWidth="1"/>
    <col min="15103" max="15103" width="11.08984375" style="31" customWidth="1"/>
    <col min="15104" max="15104" width="1.54296875" style="31" customWidth="1"/>
    <col min="15105" max="15105" width="11.08984375" style="31" customWidth="1"/>
    <col min="15106" max="15106" width="3.08984375" style="31" customWidth="1"/>
    <col min="15107" max="15107" width="11.08984375" style="31" customWidth="1"/>
    <col min="15108" max="15108" width="10.54296875" style="31" customWidth="1"/>
    <col min="15109" max="15353" width="11.453125" style="31"/>
    <col min="15354" max="15354" width="8.08984375" style="31" customWidth="1"/>
    <col min="15355" max="15355" width="71.08984375" style="31" customWidth="1"/>
    <col min="15356" max="15356" width="2.453125" style="31" customWidth="1"/>
    <col min="15357" max="15357" width="11.08984375" style="31" customWidth="1"/>
    <col min="15358" max="15358" width="3.08984375" style="31" customWidth="1"/>
    <col min="15359" max="15359" width="11.08984375" style="31" customWidth="1"/>
    <col min="15360" max="15360" width="1.54296875" style="31" customWidth="1"/>
    <col min="15361" max="15361" width="11.08984375" style="31" customWidth="1"/>
    <col min="15362" max="15362" width="3.08984375" style="31" customWidth="1"/>
    <col min="15363" max="15363" width="11.08984375" style="31" customWidth="1"/>
    <col min="15364" max="15364" width="10.54296875" style="31" customWidth="1"/>
    <col min="15365" max="15609" width="11.453125" style="31"/>
    <col min="15610" max="15610" width="8.08984375" style="31" customWidth="1"/>
    <col min="15611" max="15611" width="71.08984375" style="31" customWidth="1"/>
    <col min="15612" max="15612" width="2.453125" style="31" customWidth="1"/>
    <col min="15613" max="15613" width="11.08984375" style="31" customWidth="1"/>
    <col min="15614" max="15614" width="3.08984375" style="31" customWidth="1"/>
    <col min="15615" max="15615" width="11.08984375" style="31" customWidth="1"/>
    <col min="15616" max="15616" width="1.54296875" style="31" customWidth="1"/>
    <col min="15617" max="15617" width="11.08984375" style="31" customWidth="1"/>
    <col min="15618" max="15618" width="3.08984375" style="31" customWidth="1"/>
    <col min="15619" max="15619" width="11.08984375" style="31" customWidth="1"/>
    <col min="15620" max="15620" width="10.54296875" style="31" customWidth="1"/>
    <col min="15621" max="15865" width="11.453125" style="31"/>
    <col min="15866" max="15866" width="8.08984375" style="31" customWidth="1"/>
    <col min="15867" max="15867" width="71.08984375" style="31" customWidth="1"/>
    <col min="15868" max="15868" width="2.453125" style="31" customWidth="1"/>
    <col min="15869" max="15869" width="11.08984375" style="31" customWidth="1"/>
    <col min="15870" max="15870" width="3.08984375" style="31" customWidth="1"/>
    <col min="15871" max="15871" width="11.08984375" style="31" customWidth="1"/>
    <col min="15872" max="15872" width="1.54296875" style="31" customWidth="1"/>
    <col min="15873" max="15873" width="11.08984375" style="31" customWidth="1"/>
    <col min="15874" max="15874" width="3.08984375" style="31" customWidth="1"/>
    <col min="15875" max="15875" width="11.08984375" style="31" customWidth="1"/>
    <col min="15876" max="15876" width="10.54296875" style="31" customWidth="1"/>
    <col min="15877" max="16121" width="11.453125" style="31"/>
    <col min="16122" max="16122" width="8.08984375" style="31" customWidth="1"/>
    <col min="16123" max="16123" width="71.08984375" style="31" customWidth="1"/>
    <col min="16124" max="16124" width="2.453125" style="31" customWidth="1"/>
    <col min="16125" max="16125" width="11.08984375" style="31" customWidth="1"/>
    <col min="16126" max="16126" width="3.08984375" style="31" customWidth="1"/>
    <col min="16127" max="16127" width="11.08984375" style="31" customWidth="1"/>
    <col min="16128" max="16128" width="1.54296875" style="31" customWidth="1"/>
    <col min="16129" max="16129" width="11.08984375" style="31" customWidth="1"/>
    <col min="16130" max="16130" width="3.08984375" style="31" customWidth="1"/>
    <col min="16131" max="16131" width="11.08984375" style="31" customWidth="1"/>
    <col min="16132" max="16132" width="10.54296875" style="31" customWidth="1"/>
    <col min="16133" max="16384" width="11.453125" style="31"/>
  </cols>
  <sheetData>
    <row r="1" spans="1:35" ht="41.25" customHeight="1">
      <c r="B1" s="173" t="s">
        <v>88</v>
      </c>
      <c r="C1" s="173" t="s">
        <v>80</v>
      </c>
      <c r="D1" s="24">
        <v>42248</v>
      </c>
      <c r="E1" s="24">
        <v>42339</v>
      </c>
      <c r="F1" s="24">
        <v>42430</v>
      </c>
      <c r="G1" s="24">
        <v>42522</v>
      </c>
      <c r="H1" s="24">
        <v>42614</v>
      </c>
      <c r="I1" s="24">
        <v>42705</v>
      </c>
      <c r="J1" s="24">
        <v>42795</v>
      </c>
      <c r="K1" s="24">
        <v>42887</v>
      </c>
      <c r="L1" s="24">
        <v>42979</v>
      </c>
      <c r="M1" s="24">
        <v>43070</v>
      </c>
      <c r="N1" s="24">
        <v>43160</v>
      </c>
      <c r="O1" s="24">
        <v>43252</v>
      </c>
      <c r="P1" s="24">
        <v>43344</v>
      </c>
      <c r="Q1" s="24">
        <v>43435</v>
      </c>
      <c r="R1" s="24">
        <v>43525</v>
      </c>
      <c r="S1" s="24">
        <v>43617</v>
      </c>
      <c r="T1" s="24">
        <v>43709</v>
      </c>
      <c r="U1" s="24">
        <v>43800</v>
      </c>
      <c r="V1" s="24">
        <v>43891</v>
      </c>
      <c r="W1" s="24">
        <v>43983</v>
      </c>
      <c r="X1" s="24">
        <v>44075</v>
      </c>
      <c r="Y1" s="24">
        <v>44166</v>
      </c>
      <c r="Z1" s="24">
        <v>44256</v>
      </c>
      <c r="AA1" s="24">
        <v>44348</v>
      </c>
      <c r="AB1" s="24">
        <v>44440</v>
      </c>
      <c r="AC1" s="24">
        <v>44531</v>
      </c>
      <c r="AD1" s="24">
        <v>44621</v>
      </c>
      <c r="AE1" s="24">
        <v>44713</v>
      </c>
      <c r="AF1" s="24">
        <v>44805</v>
      </c>
      <c r="AG1" s="24">
        <v>44896</v>
      </c>
      <c r="AH1" s="24">
        <v>44986</v>
      </c>
      <c r="AI1" s="24">
        <v>45078</v>
      </c>
    </row>
    <row r="2" spans="1:35" ht="5.25" customHeight="1"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4"/>
      <c r="Z2" s="173"/>
      <c r="AA2" s="173"/>
      <c r="AB2" s="173"/>
      <c r="AC2" s="173"/>
      <c r="AD2" s="173"/>
      <c r="AE2" s="173"/>
      <c r="AF2" s="173"/>
      <c r="AG2" s="173"/>
      <c r="AH2" s="173"/>
      <c r="AI2" s="173"/>
    </row>
    <row r="3" spans="1:35">
      <c r="B3" s="173" t="s">
        <v>445</v>
      </c>
      <c r="C3" s="173" t="s">
        <v>717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</row>
    <row r="4" spans="1:35">
      <c r="A4" s="175" t="s">
        <v>610</v>
      </c>
      <c r="B4" s="175" t="s">
        <v>446</v>
      </c>
      <c r="C4" s="175" t="s">
        <v>718</v>
      </c>
      <c r="D4" s="174">
        <v>1207780</v>
      </c>
      <c r="E4" s="174">
        <v>1740637</v>
      </c>
      <c r="F4" s="174">
        <v>636747</v>
      </c>
      <c r="G4" s="174">
        <v>1924647</v>
      </c>
      <c r="H4" s="174">
        <v>3399787</v>
      </c>
      <c r="I4" s="174">
        <v>5246787</v>
      </c>
      <c r="J4" s="174">
        <v>2268749</v>
      </c>
      <c r="K4" s="174">
        <v>4805103</v>
      </c>
      <c r="L4" s="174">
        <v>7617536</v>
      </c>
      <c r="M4" s="174">
        <v>10663015</v>
      </c>
      <c r="N4" s="174">
        <v>2669448</v>
      </c>
      <c r="O4" s="174">
        <v>5286176</v>
      </c>
      <c r="P4" s="174">
        <v>2068666</v>
      </c>
      <c r="Q4" s="174">
        <v>9223668</v>
      </c>
      <c r="R4" s="174">
        <v>2061123</v>
      </c>
      <c r="S4" s="174">
        <v>3863776</v>
      </c>
      <c r="T4" s="174">
        <v>5550641</v>
      </c>
      <c r="U4" s="174">
        <v>7647721</v>
      </c>
      <c r="V4" s="174">
        <v>1924156</v>
      </c>
      <c r="W4" s="174">
        <v>3987244</v>
      </c>
      <c r="X4" s="174">
        <v>5840682</v>
      </c>
      <c r="Y4" s="174">
        <v>7699861</v>
      </c>
      <c r="Z4" s="174">
        <v>2197541</v>
      </c>
      <c r="AA4" s="174">
        <v>4166755</v>
      </c>
      <c r="AB4" s="174">
        <v>6026758</v>
      </c>
      <c r="AC4" s="174">
        <v>7578530</v>
      </c>
      <c r="AD4" s="174">
        <v>2021854</v>
      </c>
      <c r="AE4" s="174">
        <v>3909855</v>
      </c>
      <c r="AF4" s="174">
        <v>5921632</v>
      </c>
      <c r="AG4" s="174">
        <v>7578530</v>
      </c>
      <c r="AH4" s="174">
        <v>1538123</v>
      </c>
      <c r="AI4" s="174">
        <v>3073515</v>
      </c>
    </row>
    <row r="5" spans="1:35">
      <c r="A5" s="175" t="s">
        <v>611</v>
      </c>
      <c r="B5" s="175" t="s">
        <v>447</v>
      </c>
      <c r="C5" s="175" t="s">
        <v>719</v>
      </c>
      <c r="D5" s="174">
        <v>0</v>
      </c>
      <c r="E5" s="174">
        <v>0</v>
      </c>
      <c r="F5" s="174">
        <v>0</v>
      </c>
      <c r="G5" s="174">
        <v>0</v>
      </c>
      <c r="H5" s="174">
        <v>0</v>
      </c>
      <c r="I5" s="174">
        <v>0</v>
      </c>
      <c r="J5" s="174">
        <v>0</v>
      </c>
      <c r="K5" s="174">
        <v>0</v>
      </c>
      <c r="L5" s="174">
        <v>0</v>
      </c>
      <c r="M5" s="174">
        <v>0</v>
      </c>
      <c r="N5" s="174">
        <v>0</v>
      </c>
      <c r="O5" s="174">
        <v>0</v>
      </c>
      <c r="P5" s="174">
        <v>0</v>
      </c>
      <c r="Q5" s="174">
        <v>0</v>
      </c>
      <c r="R5" s="174">
        <v>0</v>
      </c>
      <c r="S5" s="174">
        <v>0</v>
      </c>
      <c r="T5" s="174">
        <v>0</v>
      </c>
      <c r="U5" s="174">
        <v>0</v>
      </c>
      <c r="V5" s="174">
        <v>0</v>
      </c>
      <c r="W5" s="174">
        <v>0</v>
      </c>
      <c r="X5" s="174">
        <v>0</v>
      </c>
      <c r="Y5" s="174">
        <v>0</v>
      </c>
      <c r="Z5" s="174">
        <v>0</v>
      </c>
      <c r="AA5" s="174">
        <v>0</v>
      </c>
      <c r="AB5" s="174">
        <v>0</v>
      </c>
      <c r="AC5" s="174">
        <v>0</v>
      </c>
      <c r="AD5" s="174">
        <v>0</v>
      </c>
      <c r="AE5" s="174">
        <v>0</v>
      </c>
      <c r="AF5" s="174">
        <v>0</v>
      </c>
      <c r="AG5" s="174">
        <v>0</v>
      </c>
      <c r="AH5" s="174">
        <v>0</v>
      </c>
      <c r="AI5" s="174">
        <v>0</v>
      </c>
    </row>
    <row r="6" spans="1:35">
      <c r="A6" s="175" t="s">
        <v>612</v>
      </c>
      <c r="B6" s="175" t="s">
        <v>448</v>
      </c>
      <c r="C6" s="175" t="s">
        <v>720</v>
      </c>
      <c r="D6" s="174">
        <v>-34150</v>
      </c>
      <c r="E6" s="174">
        <v>-66167</v>
      </c>
      <c r="F6" s="174">
        <v>-3006</v>
      </c>
      <c r="G6" s="174">
        <v>-38922</v>
      </c>
      <c r="H6" s="174">
        <v>-66317</v>
      </c>
      <c r="I6" s="174">
        <v>-85156</v>
      </c>
      <c r="J6" s="174">
        <v>-14631</v>
      </c>
      <c r="K6" s="174">
        <v>-28803</v>
      </c>
      <c r="L6" s="174">
        <v>-41093</v>
      </c>
      <c r="M6" s="174">
        <v>-57195</v>
      </c>
      <c r="N6" s="174">
        <v>-17569</v>
      </c>
      <c r="O6" s="174">
        <v>-37420</v>
      </c>
      <c r="P6" s="174">
        <v>-20833</v>
      </c>
      <c r="Q6" s="174">
        <v>-92277</v>
      </c>
      <c r="R6" s="174">
        <v>-30449</v>
      </c>
      <c r="S6" s="174">
        <v>-158894</v>
      </c>
      <c r="T6" s="174">
        <v>-190872</v>
      </c>
      <c r="U6" s="174">
        <v>-224341</v>
      </c>
      <c r="V6" s="174">
        <v>-45761</v>
      </c>
      <c r="W6" s="174">
        <v>-81582</v>
      </c>
      <c r="X6" s="174">
        <v>-116173</v>
      </c>
      <c r="Y6" s="174">
        <v>-150290</v>
      </c>
      <c r="Z6" s="174">
        <v>-33048</v>
      </c>
      <c r="AA6" s="174">
        <v>-56962</v>
      </c>
      <c r="AB6" s="174">
        <v>-105589</v>
      </c>
      <c r="AC6" s="174">
        <v>-160408</v>
      </c>
      <c r="AD6" s="174">
        <v>-32521</v>
      </c>
      <c r="AE6" s="174">
        <v>-55856</v>
      </c>
      <c r="AF6" s="174">
        <v>-83330</v>
      </c>
      <c r="AG6" s="174">
        <v>-112038</v>
      </c>
      <c r="AH6" s="174">
        <v>-27939</v>
      </c>
      <c r="AI6" s="174">
        <v>-53732</v>
      </c>
    </row>
    <row r="7" spans="1:35">
      <c r="A7" s="175" t="s">
        <v>613</v>
      </c>
      <c r="B7" s="175" t="s">
        <v>449</v>
      </c>
      <c r="C7" s="175" t="s">
        <v>721</v>
      </c>
      <c r="D7" s="174">
        <v>0</v>
      </c>
      <c r="E7" s="174">
        <v>0</v>
      </c>
      <c r="F7" s="174">
        <v>0</v>
      </c>
      <c r="G7" s="174">
        <v>0</v>
      </c>
      <c r="H7" s="174">
        <v>0</v>
      </c>
      <c r="I7" s="174">
        <v>0</v>
      </c>
      <c r="J7" s="174">
        <v>0</v>
      </c>
      <c r="K7" s="174">
        <v>0</v>
      </c>
      <c r="L7" s="174">
        <v>0</v>
      </c>
      <c r="M7" s="174">
        <v>0</v>
      </c>
      <c r="N7" s="174">
        <v>0</v>
      </c>
      <c r="O7" s="174">
        <v>0</v>
      </c>
      <c r="P7" s="174">
        <v>0</v>
      </c>
      <c r="Q7" s="174">
        <v>0</v>
      </c>
      <c r="R7" s="174">
        <v>0</v>
      </c>
      <c r="S7" s="174">
        <v>0</v>
      </c>
      <c r="T7" s="174">
        <v>0</v>
      </c>
      <c r="U7" s="174">
        <v>0</v>
      </c>
      <c r="V7" s="174">
        <v>0</v>
      </c>
      <c r="W7" s="174">
        <v>0</v>
      </c>
      <c r="X7" s="174">
        <v>0</v>
      </c>
      <c r="Y7" s="174">
        <v>0</v>
      </c>
      <c r="Z7" s="174">
        <v>0</v>
      </c>
      <c r="AA7" s="174">
        <v>0</v>
      </c>
      <c r="AB7" s="174">
        <v>0</v>
      </c>
      <c r="AC7" s="174">
        <v>0</v>
      </c>
      <c r="AD7" s="174">
        <v>0</v>
      </c>
      <c r="AE7" s="174">
        <v>0</v>
      </c>
      <c r="AF7" s="174">
        <v>0</v>
      </c>
      <c r="AG7" s="174">
        <v>0</v>
      </c>
      <c r="AH7" s="174">
        <v>0</v>
      </c>
      <c r="AI7" s="174">
        <v>0</v>
      </c>
    </row>
    <row r="8" spans="1:35">
      <c r="A8" s="173" t="s">
        <v>614</v>
      </c>
      <c r="B8" s="173" t="s">
        <v>450</v>
      </c>
      <c r="C8" s="173" t="s">
        <v>722</v>
      </c>
      <c r="D8" s="176">
        <v>1173630</v>
      </c>
      <c r="E8" s="176">
        <v>1674470</v>
      </c>
      <c r="F8" s="176">
        <v>633741</v>
      </c>
      <c r="G8" s="176">
        <v>1885725</v>
      </c>
      <c r="H8" s="176">
        <v>3333470</v>
      </c>
      <c r="I8" s="176">
        <v>5161631</v>
      </c>
      <c r="J8" s="176">
        <v>2254118</v>
      </c>
      <c r="K8" s="176">
        <v>4776300</v>
      </c>
      <c r="L8" s="176">
        <v>7576443</v>
      </c>
      <c r="M8" s="176">
        <v>10605820</v>
      </c>
      <c r="N8" s="176">
        <v>2651879</v>
      </c>
      <c r="O8" s="176">
        <v>5248756</v>
      </c>
      <c r="P8" s="176">
        <v>2047833</v>
      </c>
      <c r="Q8" s="176">
        <v>9131391</v>
      </c>
      <c r="R8" s="176">
        <v>2030674</v>
      </c>
      <c r="S8" s="176">
        <v>3704882</v>
      </c>
      <c r="T8" s="176">
        <v>5359769</v>
      </c>
      <c r="U8" s="176">
        <v>7423380</v>
      </c>
      <c r="V8" s="176">
        <v>1878395</v>
      </c>
      <c r="W8" s="176">
        <v>3905662</v>
      </c>
      <c r="X8" s="176">
        <v>5724509</v>
      </c>
      <c r="Y8" s="176">
        <v>7549571</v>
      </c>
      <c r="Z8" s="176">
        <v>2164493</v>
      </c>
      <c r="AA8" s="176">
        <v>4109793</v>
      </c>
      <c r="AB8" s="176">
        <v>5921169</v>
      </c>
      <c r="AC8" s="176">
        <v>8077355</v>
      </c>
      <c r="AD8" s="176">
        <v>1989333</v>
      </c>
      <c r="AE8" s="176">
        <v>3853999</v>
      </c>
      <c r="AF8" s="176">
        <v>5838302</v>
      </c>
      <c r="AG8" s="176">
        <v>7466492</v>
      </c>
      <c r="AH8" s="176">
        <v>1510184</v>
      </c>
      <c r="AI8" s="176">
        <v>3019783</v>
      </c>
    </row>
    <row r="9" spans="1:35" ht="13.5" customHeight="1">
      <c r="A9" s="175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</row>
    <row r="10" spans="1:35">
      <c r="A10" s="175"/>
      <c r="B10" s="173" t="s">
        <v>534</v>
      </c>
      <c r="C10" s="173" t="s">
        <v>723</v>
      </c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>
      <c r="A11" s="175" t="s">
        <v>615</v>
      </c>
      <c r="B11" s="175" t="s">
        <v>451</v>
      </c>
      <c r="C11" s="175" t="s">
        <v>724</v>
      </c>
      <c r="D11" s="174">
        <v>468371</v>
      </c>
      <c r="E11" s="174">
        <v>623419</v>
      </c>
      <c r="F11" s="174">
        <v>227770</v>
      </c>
      <c r="G11" s="174">
        <v>493026</v>
      </c>
      <c r="H11" s="174">
        <v>770764</v>
      </c>
      <c r="I11" s="174">
        <v>1046018</v>
      </c>
      <c r="J11" s="174">
        <v>262455</v>
      </c>
      <c r="K11" s="174">
        <v>502100</v>
      </c>
      <c r="L11" s="174">
        <v>737041</v>
      </c>
      <c r="M11" s="174">
        <v>953412</v>
      </c>
      <c r="N11" s="174">
        <v>208884</v>
      </c>
      <c r="O11" s="174">
        <v>421492</v>
      </c>
      <c r="P11" s="174">
        <v>220421</v>
      </c>
      <c r="Q11" s="174">
        <v>850619</v>
      </c>
      <c r="R11" s="174">
        <v>219238</v>
      </c>
      <c r="S11" s="174">
        <v>436660</v>
      </c>
      <c r="T11" s="174">
        <v>661948</v>
      </c>
      <c r="U11" s="174">
        <v>860610</v>
      </c>
      <c r="V11" s="174">
        <v>172126</v>
      </c>
      <c r="W11" s="174">
        <v>329507</v>
      </c>
      <c r="X11" s="174">
        <v>480238</v>
      </c>
      <c r="Y11" s="174">
        <v>618115</v>
      </c>
      <c r="Z11" s="174">
        <v>160667</v>
      </c>
      <c r="AA11" s="174">
        <v>321769</v>
      </c>
      <c r="AB11" s="174">
        <v>473309</v>
      </c>
      <c r="AC11" s="174">
        <v>624665</v>
      </c>
      <c r="AD11" s="174">
        <v>156281</v>
      </c>
      <c r="AE11" s="174">
        <v>314463</v>
      </c>
      <c r="AF11" s="174">
        <v>472400</v>
      </c>
      <c r="AG11" s="174">
        <v>631792</v>
      </c>
      <c r="AH11" s="174">
        <v>155850</v>
      </c>
      <c r="AI11" s="174">
        <v>341773</v>
      </c>
    </row>
    <row r="12" spans="1:35">
      <c r="A12" s="175" t="s">
        <v>616</v>
      </c>
      <c r="B12" s="175" t="s">
        <v>452</v>
      </c>
      <c r="C12" s="175" t="s">
        <v>725</v>
      </c>
      <c r="D12" s="174">
        <v>16756</v>
      </c>
      <c r="E12" s="174">
        <v>17553</v>
      </c>
      <c r="F12" s="174">
        <v>4788</v>
      </c>
      <c r="G12" s="174">
        <v>9331</v>
      </c>
      <c r="H12" s="174">
        <v>16078</v>
      </c>
      <c r="I12" s="174">
        <v>22631</v>
      </c>
      <c r="J12" s="174">
        <v>5515</v>
      </c>
      <c r="K12" s="174">
        <v>8834</v>
      </c>
      <c r="L12" s="174">
        <v>8834</v>
      </c>
      <c r="M12" s="174">
        <v>9972</v>
      </c>
      <c r="N12" s="174">
        <v>1357</v>
      </c>
      <c r="O12" s="174">
        <v>2021</v>
      </c>
      <c r="P12" s="174">
        <v>1397</v>
      </c>
      <c r="Q12" s="174">
        <v>4695</v>
      </c>
      <c r="R12" s="174">
        <v>607</v>
      </c>
      <c r="S12" s="174">
        <v>1047</v>
      </c>
      <c r="T12" s="174">
        <v>1434</v>
      </c>
      <c r="U12" s="174">
        <v>1434</v>
      </c>
      <c r="V12" s="174">
        <v>370</v>
      </c>
      <c r="W12" s="174">
        <v>370</v>
      </c>
      <c r="X12" s="174">
        <v>708</v>
      </c>
      <c r="Y12" s="174">
        <v>843</v>
      </c>
      <c r="Z12" s="174">
        <v>0</v>
      </c>
      <c r="AA12" s="174">
        <v>0</v>
      </c>
      <c r="AB12" s="174">
        <v>1017</v>
      </c>
      <c r="AC12" s="174">
        <v>1017</v>
      </c>
      <c r="AD12" s="174">
        <v>0</v>
      </c>
      <c r="AE12" s="174">
        <v>0</v>
      </c>
      <c r="AF12" s="174">
        <v>0</v>
      </c>
      <c r="AG12" s="174">
        <v>0</v>
      </c>
      <c r="AH12" s="174">
        <v>0</v>
      </c>
      <c r="AI12" s="174">
        <v>0</v>
      </c>
    </row>
    <row r="13" spans="1:35">
      <c r="A13" s="175" t="s">
        <v>617</v>
      </c>
      <c r="B13" s="175" t="s">
        <v>453</v>
      </c>
      <c r="C13" s="175" t="s">
        <v>726</v>
      </c>
      <c r="D13" s="174">
        <v>33805</v>
      </c>
      <c r="E13" s="174">
        <v>53805</v>
      </c>
      <c r="F13" s="174">
        <v>0</v>
      </c>
      <c r="G13" s="174">
        <v>0</v>
      </c>
      <c r="H13" s="174">
        <v>0</v>
      </c>
      <c r="I13" s="174">
        <v>0</v>
      </c>
      <c r="J13" s="174">
        <v>0</v>
      </c>
      <c r="K13" s="174">
        <v>0</v>
      </c>
      <c r="L13" s="174">
        <v>13328</v>
      </c>
      <c r="M13" s="174">
        <v>13328</v>
      </c>
      <c r="N13" s="174">
        <v>0</v>
      </c>
      <c r="O13" s="174">
        <v>60572</v>
      </c>
      <c r="P13" s="174">
        <v>37644</v>
      </c>
      <c r="Q13" s="174">
        <v>330943</v>
      </c>
      <c r="R13" s="174">
        <v>48627</v>
      </c>
      <c r="S13" s="174">
        <v>91569</v>
      </c>
      <c r="T13" s="174">
        <v>120049</v>
      </c>
      <c r="U13" s="174">
        <v>135049</v>
      </c>
      <c r="V13" s="174">
        <v>0</v>
      </c>
      <c r="W13" s="174">
        <v>15000</v>
      </c>
      <c r="X13" s="174">
        <v>15000</v>
      </c>
      <c r="Y13" s="174">
        <v>36181</v>
      </c>
      <c r="Z13" s="174">
        <v>0</v>
      </c>
      <c r="AA13" s="174">
        <v>0</v>
      </c>
      <c r="AB13" s="174">
        <v>0</v>
      </c>
      <c r="AC13" s="174">
        <v>0</v>
      </c>
      <c r="AD13" s="174">
        <v>0</v>
      </c>
      <c r="AE13" s="174">
        <v>45079</v>
      </c>
      <c r="AF13" s="174">
        <v>61745</v>
      </c>
      <c r="AG13" s="174">
        <v>61744</v>
      </c>
      <c r="AH13" s="174">
        <v>0</v>
      </c>
      <c r="AI13" s="174">
        <v>0</v>
      </c>
    </row>
    <row r="14" spans="1:35">
      <c r="A14" s="175" t="s">
        <v>618</v>
      </c>
      <c r="B14" s="175" t="s">
        <v>454</v>
      </c>
      <c r="C14" s="175" t="s">
        <v>727</v>
      </c>
      <c r="D14" s="174">
        <v>308278</v>
      </c>
      <c r="E14" s="174">
        <v>469642</v>
      </c>
      <c r="F14" s="174">
        <v>126843</v>
      </c>
      <c r="G14" s="174">
        <v>259486</v>
      </c>
      <c r="H14" s="174">
        <v>392359</v>
      </c>
      <c r="I14" s="174">
        <v>516736</v>
      </c>
      <c r="J14" s="174">
        <v>126981</v>
      </c>
      <c r="K14" s="174">
        <v>1390718</v>
      </c>
      <c r="L14" s="174">
        <v>2149723</v>
      </c>
      <c r="M14" s="174">
        <v>2880483</v>
      </c>
      <c r="N14" s="174">
        <v>765595</v>
      </c>
      <c r="O14" s="174">
        <v>1535990</v>
      </c>
      <c r="P14" s="174">
        <v>793836</v>
      </c>
      <c r="Q14" s="174">
        <v>3148730</v>
      </c>
      <c r="R14" s="174">
        <v>700782</v>
      </c>
      <c r="S14" s="174">
        <v>1453726</v>
      </c>
      <c r="T14" s="174">
        <v>2269379</v>
      </c>
      <c r="U14" s="174">
        <v>3033845</v>
      </c>
      <c r="V14" s="174">
        <v>982448</v>
      </c>
      <c r="W14" s="174">
        <v>1858416</v>
      </c>
      <c r="X14" s="174">
        <v>2583918</v>
      </c>
      <c r="Y14" s="174">
        <v>3351515</v>
      </c>
      <c r="Z14" s="174">
        <v>790995</v>
      </c>
      <c r="AA14" s="174">
        <v>1127598</v>
      </c>
      <c r="AB14" s="174">
        <v>1227658</v>
      </c>
      <c r="AC14" s="174">
        <v>1311570</v>
      </c>
      <c r="AD14" s="174">
        <v>97854</v>
      </c>
      <c r="AE14" s="174">
        <v>179397</v>
      </c>
      <c r="AF14" s="174">
        <v>265101</v>
      </c>
      <c r="AG14" s="174">
        <v>370360</v>
      </c>
      <c r="AH14" s="174">
        <v>78392</v>
      </c>
      <c r="AI14" s="174">
        <v>170067</v>
      </c>
    </row>
    <row r="15" spans="1:35">
      <c r="A15" s="173" t="s">
        <v>619</v>
      </c>
      <c r="B15" s="173" t="s">
        <v>455</v>
      </c>
      <c r="C15" s="173" t="s">
        <v>728</v>
      </c>
      <c r="D15" s="176">
        <v>827210</v>
      </c>
      <c r="E15" s="176">
        <v>1164419</v>
      </c>
      <c r="F15" s="176">
        <v>359401</v>
      </c>
      <c r="G15" s="176">
        <v>761843</v>
      </c>
      <c r="H15" s="176">
        <v>1179201</v>
      </c>
      <c r="I15" s="176">
        <v>1585385</v>
      </c>
      <c r="J15" s="176">
        <v>394951</v>
      </c>
      <c r="K15" s="176">
        <v>1901652</v>
      </c>
      <c r="L15" s="176">
        <v>2908926</v>
      </c>
      <c r="M15" s="176">
        <v>3857195</v>
      </c>
      <c r="N15" s="176">
        <v>975836</v>
      </c>
      <c r="O15" s="176">
        <v>2020075</v>
      </c>
      <c r="P15" s="176">
        <v>1053298</v>
      </c>
      <c r="Q15" s="176">
        <v>4334987</v>
      </c>
      <c r="R15" s="176">
        <v>969254</v>
      </c>
      <c r="S15" s="176">
        <v>1983002</v>
      </c>
      <c r="T15" s="176">
        <v>3052810</v>
      </c>
      <c r="U15" s="176">
        <v>4030938</v>
      </c>
      <c r="V15" s="176">
        <v>1154944</v>
      </c>
      <c r="W15" s="176">
        <v>2203293</v>
      </c>
      <c r="X15" s="176">
        <v>3079864</v>
      </c>
      <c r="Y15" s="176">
        <v>4006654</v>
      </c>
      <c r="Z15" s="176">
        <v>951662</v>
      </c>
      <c r="AA15" s="176">
        <v>1449367</v>
      </c>
      <c r="AB15" s="176">
        <v>1701984</v>
      </c>
      <c r="AC15" s="176">
        <v>1937252</v>
      </c>
      <c r="AD15" s="176">
        <v>254135</v>
      </c>
      <c r="AE15" s="176">
        <v>538939</v>
      </c>
      <c r="AF15" s="176">
        <v>799246</v>
      </c>
      <c r="AG15" s="176">
        <v>1063896</v>
      </c>
      <c r="AH15" s="176">
        <v>234242</v>
      </c>
      <c r="AI15" s="176">
        <v>511840</v>
      </c>
    </row>
    <row r="16" spans="1:35" ht="6" customHeight="1">
      <c r="A16" s="173"/>
      <c r="B16" s="173"/>
      <c r="C16" s="173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</row>
    <row r="17" spans="1:35">
      <c r="A17" s="173"/>
      <c r="B17" s="173" t="s">
        <v>456</v>
      </c>
      <c r="C17" s="173" t="s">
        <v>729</v>
      </c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>
        <v>0</v>
      </c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</row>
    <row r="18" spans="1:35">
      <c r="A18" s="175" t="s">
        <v>620</v>
      </c>
      <c r="B18" s="175" t="s">
        <v>457</v>
      </c>
      <c r="C18" s="175" t="s">
        <v>730</v>
      </c>
      <c r="D18" s="174">
        <v>5741571</v>
      </c>
      <c r="E18" s="174">
        <v>7367161</v>
      </c>
      <c r="F18" s="174">
        <v>2092494</v>
      </c>
      <c r="G18" s="174">
        <v>3871590</v>
      </c>
      <c r="H18" s="174">
        <v>5708330</v>
      </c>
      <c r="I18" s="174">
        <v>7518900</v>
      </c>
      <c r="J18" s="174">
        <v>1612924</v>
      </c>
      <c r="K18" s="174">
        <v>3211174</v>
      </c>
      <c r="L18" s="174">
        <v>4137984</v>
      </c>
      <c r="M18" s="174">
        <v>5440847</v>
      </c>
      <c r="N18" s="174">
        <v>1546867</v>
      </c>
      <c r="O18" s="174">
        <v>2904966</v>
      </c>
      <c r="P18" s="174">
        <v>1204516</v>
      </c>
      <c r="Q18" s="174">
        <v>5453685</v>
      </c>
      <c r="R18" s="174">
        <v>1568477</v>
      </c>
      <c r="S18" s="174">
        <v>3582676</v>
      </c>
      <c r="T18" s="174">
        <v>5553652</v>
      </c>
      <c r="U18" s="174">
        <v>7072579</v>
      </c>
      <c r="V18" s="174">
        <v>1449303</v>
      </c>
      <c r="W18" s="174">
        <v>3286528</v>
      </c>
      <c r="X18" s="174">
        <v>5189666</v>
      </c>
      <c r="Y18" s="174">
        <v>7526140</v>
      </c>
      <c r="Z18" s="174">
        <v>2095904</v>
      </c>
      <c r="AA18" s="174">
        <v>3068887</v>
      </c>
      <c r="AB18" s="174">
        <v>4091640</v>
      </c>
      <c r="AC18" s="174">
        <v>6784284</v>
      </c>
      <c r="AD18" s="174">
        <v>2527611</v>
      </c>
      <c r="AE18" s="174">
        <v>5867621</v>
      </c>
      <c r="AF18" s="174">
        <v>8186574</v>
      </c>
      <c r="AG18" s="174">
        <v>11254575</v>
      </c>
      <c r="AH18" s="174">
        <v>1857081</v>
      </c>
      <c r="AI18" s="174">
        <v>4610307</v>
      </c>
    </row>
    <row r="19" spans="1:35">
      <c r="A19" s="175" t="s">
        <v>621</v>
      </c>
      <c r="B19" s="175" t="s">
        <v>458</v>
      </c>
      <c r="C19" s="175" t="s">
        <v>731</v>
      </c>
      <c r="D19" s="174">
        <v>-1426466</v>
      </c>
      <c r="E19" s="174">
        <v>-1795416</v>
      </c>
      <c r="F19" s="174">
        <v>93579</v>
      </c>
      <c r="G19" s="174">
        <v>264919</v>
      </c>
      <c r="H19" s="174">
        <v>101416</v>
      </c>
      <c r="I19" s="174">
        <v>252347</v>
      </c>
      <c r="J19" s="174">
        <v>63331</v>
      </c>
      <c r="K19" s="174">
        <v>-63948</v>
      </c>
      <c r="L19" s="174">
        <v>150397</v>
      </c>
      <c r="M19" s="174">
        <v>327894</v>
      </c>
      <c r="N19" s="174">
        <v>36276</v>
      </c>
      <c r="O19" s="174">
        <v>91780</v>
      </c>
      <c r="P19" s="174">
        <v>491757</v>
      </c>
      <c r="Q19" s="174">
        <v>769220</v>
      </c>
      <c r="R19" s="174">
        <v>260940</v>
      </c>
      <c r="S19" s="174">
        <v>206804</v>
      </c>
      <c r="T19" s="174">
        <v>-43239</v>
      </c>
      <c r="U19" s="174">
        <v>-64751</v>
      </c>
      <c r="V19" s="174">
        <v>-134223</v>
      </c>
      <c r="W19" s="174">
        <v>-193531</v>
      </c>
      <c r="X19" s="174">
        <v>-345742</v>
      </c>
      <c r="Y19" s="174">
        <v>-296319</v>
      </c>
      <c r="Z19" s="174">
        <v>-147852</v>
      </c>
      <c r="AA19" s="174">
        <v>-105002</v>
      </c>
      <c r="AB19" s="174">
        <v>-107828</v>
      </c>
      <c r="AC19" s="174">
        <v>-119199</v>
      </c>
      <c r="AD19" s="174">
        <v>-19578</v>
      </c>
      <c r="AE19" s="174">
        <v>-676079</v>
      </c>
      <c r="AF19" s="174">
        <v>-1122298</v>
      </c>
      <c r="AG19" s="174">
        <v>-1279922</v>
      </c>
      <c r="AH19" s="174">
        <v>1735</v>
      </c>
      <c r="AI19" s="174">
        <v>33336</v>
      </c>
    </row>
    <row r="20" spans="1:35">
      <c r="A20" s="175" t="s">
        <v>622</v>
      </c>
      <c r="B20" s="175" t="s">
        <v>459</v>
      </c>
      <c r="C20" s="175" t="s">
        <v>732</v>
      </c>
      <c r="D20" s="174">
        <v>0</v>
      </c>
      <c r="E20" s="174">
        <v>0</v>
      </c>
      <c r="F20" s="174">
        <v>0</v>
      </c>
      <c r="G20" s="174">
        <v>0</v>
      </c>
      <c r="H20" s="174">
        <v>0</v>
      </c>
      <c r="I20" s="174">
        <v>0</v>
      </c>
      <c r="J20" s="174">
        <v>0</v>
      </c>
      <c r="K20" s="174">
        <v>0</v>
      </c>
      <c r="L20" s="174">
        <v>0</v>
      </c>
      <c r="M20" s="174">
        <v>0</v>
      </c>
      <c r="N20" s="174">
        <v>0</v>
      </c>
      <c r="O20" s="174">
        <v>0</v>
      </c>
      <c r="P20" s="174">
        <v>0</v>
      </c>
      <c r="Q20" s="174">
        <v>0</v>
      </c>
      <c r="R20" s="174">
        <v>0</v>
      </c>
      <c r="S20" s="174">
        <v>0</v>
      </c>
      <c r="T20" s="174">
        <v>0</v>
      </c>
      <c r="U20" s="174">
        <v>0</v>
      </c>
      <c r="V20" s="174">
        <v>0</v>
      </c>
      <c r="W20" s="174">
        <v>0</v>
      </c>
      <c r="X20" s="174">
        <v>0</v>
      </c>
      <c r="Y20" s="174">
        <v>0</v>
      </c>
      <c r="Z20" s="174">
        <v>0</v>
      </c>
      <c r="AA20" s="174">
        <v>0</v>
      </c>
      <c r="AB20" s="174">
        <v>0</v>
      </c>
      <c r="AC20" s="174">
        <v>0</v>
      </c>
      <c r="AD20" s="174">
        <v>0</v>
      </c>
      <c r="AE20" s="174">
        <v>0</v>
      </c>
      <c r="AF20" s="174">
        <v>0</v>
      </c>
      <c r="AG20" s="174">
        <v>0</v>
      </c>
      <c r="AH20" s="174">
        <v>0</v>
      </c>
      <c r="AI20" s="174">
        <v>0</v>
      </c>
    </row>
    <row r="21" spans="1:35">
      <c r="A21" s="175" t="s">
        <v>623</v>
      </c>
      <c r="B21" s="175" t="s">
        <v>460</v>
      </c>
      <c r="C21" s="175" t="s">
        <v>733</v>
      </c>
      <c r="D21" s="174">
        <v>528083</v>
      </c>
      <c r="E21" s="174">
        <v>687801</v>
      </c>
      <c r="F21" s="174">
        <v>166102</v>
      </c>
      <c r="G21" s="174">
        <v>299927</v>
      </c>
      <c r="H21" s="174">
        <v>504181</v>
      </c>
      <c r="I21" s="174">
        <v>765175</v>
      </c>
      <c r="J21" s="174">
        <v>211266</v>
      </c>
      <c r="K21" s="174">
        <v>453178</v>
      </c>
      <c r="L21" s="174">
        <v>667019</v>
      </c>
      <c r="M21" s="174">
        <v>925334</v>
      </c>
      <c r="N21" s="174">
        <v>285297</v>
      </c>
      <c r="O21" s="174">
        <v>592027</v>
      </c>
      <c r="P21" s="174">
        <v>183686</v>
      </c>
      <c r="Q21" s="174">
        <v>900972</v>
      </c>
      <c r="R21" s="174">
        <v>140765</v>
      </c>
      <c r="S21" s="174">
        <v>357409</v>
      </c>
      <c r="T21" s="174">
        <v>533936</v>
      </c>
      <c r="U21" s="174">
        <v>649320</v>
      </c>
      <c r="V21" s="174">
        <v>82769</v>
      </c>
      <c r="W21" s="174">
        <v>141484</v>
      </c>
      <c r="X21" s="174">
        <v>162481</v>
      </c>
      <c r="Y21" s="174">
        <v>206886</v>
      </c>
      <c r="Z21" s="174">
        <v>75430</v>
      </c>
      <c r="AA21" s="174">
        <v>174496</v>
      </c>
      <c r="AB21" s="174">
        <v>265292</v>
      </c>
      <c r="AC21" s="174">
        <v>369011</v>
      </c>
      <c r="AD21" s="174">
        <v>128499</v>
      </c>
      <c r="AE21" s="174">
        <v>272934</v>
      </c>
      <c r="AF21" s="174">
        <v>442420</v>
      </c>
      <c r="AG21" s="174">
        <v>575624</v>
      </c>
      <c r="AH21" s="174">
        <v>131387</v>
      </c>
      <c r="AI21" s="174">
        <v>225552</v>
      </c>
    </row>
    <row r="22" spans="1:35">
      <c r="A22" s="173" t="s">
        <v>624</v>
      </c>
      <c r="B22" s="177" t="s">
        <v>461</v>
      </c>
      <c r="C22" s="177" t="s">
        <v>8</v>
      </c>
      <c r="D22" s="176">
        <v>4843188</v>
      </c>
      <c r="E22" s="176">
        <v>6259546</v>
      </c>
      <c r="F22" s="176">
        <v>2352175</v>
      </c>
      <c r="G22" s="176">
        <v>4436436</v>
      </c>
      <c r="H22" s="176">
        <v>6313927</v>
      </c>
      <c r="I22" s="176">
        <v>8536422</v>
      </c>
      <c r="J22" s="176">
        <v>1887521</v>
      </c>
      <c r="K22" s="176">
        <v>3600404</v>
      </c>
      <c r="L22" s="176">
        <v>4955400</v>
      </c>
      <c r="M22" s="176">
        <v>6694075</v>
      </c>
      <c r="N22" s="176">
        <v>1868440</v>
      </c>
      <c r="O22" s="176">
        <v>3588773</v>
      </c>
      <c r="P22" s="176">
        <v>1879959</v>
      </c>
      <c r="Q22" s="176">
        <v>7123877</v>
      </c>
      <c r="R22" s="176">
        <v>1970182</v>
      </c>
      <c r="S22" s="176">
        <v>4146889</v>
      </c>
      <c r="T22" s="176">
        <v>6044349</v>
      </c>
      <c r="U22" s="176">
        <v>7657148</v>
      </c>
      <c r="V22" s="176">
        <v>1397849</v>
      </c>
      <c r="W22" s="176">
        <v>3234481</v>
      </c>
      <c r="X22" s="176">
        <v>5006405</v>
      </c>
      <c r="Y22" s="176">
        <v>7436707</v>
      </c>
      <c r="Z22" s="176">
        <v>2023482</v>
      </c>
      <c r="AA22" s="176">
        <v>3138381</v>
      </c>
      <c r="AB22" s="176">
        <v>4249104</v>
      </c>
      <c r="AC22" s="176">
        <v>7034096</v>
      </c>
      <c r="AD22" s="176">
        <v>2636532</v>
      </c>
      <c r="AE22" s="176">
        <v>5464476</v>
      </c>
      <c r="AF22" s="176">
        <v>7506696</v>
      </c>
      <c r="AG22" s="176">
        <v>10550277</v>
      </c>
      <c r="AH22" s="176">
        <v>1990203</v>
      </c>
      <c r="AI22" s="176">
        <v>4869195</v>
      </c>
    </row>
    <row r="23" spans="1:35" ht="5.25" customHeight="1">
      <c r="A23" s="173"/>
      <c r="B23" s="173"/>
      <c r="C23" s="173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</row>
    <row r="24" spans="1:35">
      <c r="A24" s="173"/>
      <c r="B24" s="177" t="s">
        <v>462</v>
      </c>
      <c r="C24" s="177" t="s">
        <v>9</v>
      </c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>
        <v>0</v>
      </c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</row>
    <row r="25" spans="1:35">
      <c r="A25" s="175" t="s">
        <v>625</v>
      </c>
      <c r="B25" s="175" t="s">
        <v>463</v>
      </c>
      <c r="C25" s="175" t="s">
        <v>734</v>
      </c>
      <c r="D25" s="174">
        <v>-1127086</v>
      </c>
      <c r="E25" s="174">
        <v>-1498748</v>
      </c>
      <c r="F25" s="174">
        <v>-389275</v>
      </c>
      <c r="G25" s="174">
        <v>-720331</v>
      </c>
      <c r="H25" s="174">
        <v>-984559</v>
      </c>
      <c r="I25" s="174">
        <v>-1229343</v>
      </c>
      <c r="J25" s="174">
        <v>-202205</v>
      </c>
      <c r="K25" s="174">
        <v>-463624</v>
      </c>
      <c r="L25" s="174">
        <v>-662754</v>
      </c>
      <c r="M25" s="174">
        <v>-804516</v>
      </c>
      <c r="N25" s="174">
        <v>-116839</v>
      </c>
      <c r="O25" s="174">
        <v>-279817</v>
      </c>
      <c r="P25" s="174">
        <v>-150576</v>
      </c>
      <c r="Q25" s="174">
        <v>-554412</v>
      </c>
      <c r="R25" s="174">
        <v>-139591</v>
      </c>
      <c r="S25" s="174">
        <v>-301823</v>
      </c>
      <c r="T25" s="174">
        <v>-413508</v>
      </c>
      <c r="U25" s="174">
        <v>-472019</v>
      </c>
      <c r="V25" s="174">
        <v>-42615</v>
      </c>
      <c r="W25" s="174">
        <v>-56592</v>
      </c>
      <c r="X25" s="174">
        <v>-74967</v>
      </c>
      <c r="Y25" s="174">
        <v>-100346</v>
      </c>
      <c r="Z25" s="174">
        <v>-20572</v>
      </c>
      <c r="AA25" s="174">
        <v>-33401</v>
      </c>
      <c r="AB25" s="174">
        <v>-54430</v>
      </c>
      <c r="AC25" s="174">
        <v>-149786</v>
      </c>
      <c r="AD25" s="174">
        <v>-94009</v>
      </c>
      <c r="AE25" s="174">
        <v>-280820</v>
      </c>
      <c r="AF25" s="174">
        <v>-690583</v>
      </c>
      <c r="AG25" s="174">
        <v>-1260655</v>
      </c>
      <c r="AH25" s="174">
        <v>-437023</v>
      </c>
      <c r="AI25" s="174">
        <v>-837255</v>
      </c>
    </row>
    <row r="26" spans="1:35">
      <c r="A26" s="175" t="s">
        <v>626</v>
      </c>
      <c r="B26" s="175" t="s">
        <v>464</v>
      </c>
      <c r="C26" s="175" t="s">
        <v>735</v>
      </c>
      <c r="D26" s="174">
        <v>-369203</v>
      </c>
      <c r="E26" s="174">
        <v>-476638</v>
      </c>
      <c r="F26" s="174">
        <v>-108435</v>
      </c>
      <c r="G26" s="174">
        <v>-220151</v>
      </c>
      <c r="H26" s="174">
        <v>-307030</v>
      </c>
      <c r="I26" s="174">
        <v>-413768</v>
      </c>
      <c r="J26" s="174">
        <v>-99022</v>
      </c>
      <c r="K26" s="174">
        <v>-186278</v>
      </c>
      <c r="L26" s="174">
        <v>-273157</v>
      </c>
      <c r="M26" s="174">
        <v>-347044</v>
      </c>
      <c r="N26" s="174">
        <v>-103534</v>
      </c>
      <c r="O26" s="174">
        <v>-191024</v>
      </c>
      <c r="P26" s="174">
        <v>-110519</v>
      </c>
      <c r="Q26" s="174">
        <v>-374765</v>
      </c>
      <c r="R26" s="174">
        <v>-87246</v>
      </c>
      <c r="S26" s="174">
        <v>-168199</v>
      </c>
      <c r="T26" s="174">
        <v>-256556</v>
      </c>
      <c r="U26" s="174">
        <v>-352916</v>
      </c>
      <c r="V26" s="174">
        <v>-90759</v>
      </c>
      <c r="W26" s="174">
        <v>-163228</v>
      </c>
      <c r="X26" s="174">
        <v>-207421</v>
      </c>
      <c r="Y26" s="174">
        <v>-259217</v>
      </c>
      <c r="Z26" s="174">
        <v>-165146</v>
      </c>
      <c r="AA26" s="174">
        <v>-260863</v>
      </c>
      <c r="AB26" s="174">
        <v>-393152</v>
      </c>
      <c r="AC26" s="174">
        <v>-615963</v>
      </c>
      <c r="AD26" s="174">
        <v>-200946</v>
      </c>
      <c r="AE26" s="174">
        <v>-350020</v>
      </c>
      <c r="AF26" s="174">
        <v>-513895</v>
      </c>
      <c r="AG26" s="174">
        <v>-648605</v>
      </c>
      <c r="AH26" s="174">
        <v>-131528</v>
      </c>
      <c r="AI26" s="174">
        <v>-258186</v>
      </c>
    </row>
    <row r="27" spans="1:35">
      <c r="A27" s="173" t="s">
        <v>627</v>
      </c>
      <c r="B27" s="177" t="s">
        <v>465</v>
      </c>
      <c r="C27" s="177" t="s">
        <v>10</v>
      </c>
      <c r="D27" s="176">
        <v>-1496289</v>
      </c>
      <c r="E27" s="176">
        <v>-1975386</v>
      </c>
      <c r="F27" s="176">
        <v>-497710</v>
      </c>
      <c r="G27" s="176">
        <v>-940482</v>
      </c>
      <c r="H27" s="176">
        <v>-1291589</v>
      </c>
      <c r="I27" s="176">
        <v>-1643111</v>
      </c>
      <c r="J27" s="176">
        <v>-301227</v>
      </c>
      <c r="K27" s="176">
        <v>-649902</v>
      </c>
      <c r="L27" s="176">
        <v>-935911</v>
      </c>
      <c r="M27" s="176">
        <v>-1151560</v>
      </c>
      <c r="N27" s="176">
        <v>-220373</v>
      </c>
      <c r="O27" s="176">
        <v>-470841</v>
      </c>
      <c r="P27" s="176">
        <v>-261095</v>
      </c>
      <c r="Q27" s="176">
        <v>-929177</v>
      </c>
      <c r="R27" s="176">
        <v>-226837</v>
      </c>
      <c r="S27" s="176">
        <v>-470022</v>
      </c>
      <c r="T27" s="176">
        <v>-670064</v>
      </c>
      <c r="U27" s="176">
        <v>-824935</v>
      </c>
      <c r="V27" s="176">
        <v>-133374</v>
      </c>
      <c r="W27" s="176">
        <v>-219820</v>
      </c>
      <c r="X27" s="176">
        <v>-282388</v>
      </c>
      <c r="Y27" s="176">
        <v>-359563</v>
      </c>
      <c r="Z27" s="176">
        <v>-185718</v>
      </c>
      <c r="AA27" s="176">
        <v>-294264</v>
      </c>
      <c r="AB27" s="176">
        <v>-447582</v>
      </c>
      <c r="AC27" s="176">
        <v>-765749</v>
      </c>
      <c r="AD27" s="176">
        <v>-294955</v>
      </c>
      <c r="AE27" s="176">
        <v>-630840</v>
      </c>
      <c r="AF27" s="176">
        <v>-1204478</v>
      </c>
      <c r="AG27" s="176">
        <v>-1909260</v>
      </c>
      <c r="AH27" s="176">
        <v>-568551</v>
      </c>
      <c r="AI27" s="176">
        <v>-1095441</v>
      </c>
    </row>
    <row r="28" spans="1:35" ht="10.5" customHeight="1">
      <c r="A28" s="173"/>
      <c r="B28" s="173"/>
      <c r="C28" s="173"/>
      <c r="D28" s="174">
        <v>0</v>
      </c>
      <c r="E28" s="174">
        <v>0</v>
      </c>
      <c r="F28" s="174">
        <v>0</v>
      </c>
      <c r="G28" s="174">
        <v>0</v>
      </c>
      <c r="H28" s="174">
        <v>0</v>
      </c>
      <c r="I28" s="174">
        <v>0</v>
      </c>
      <c r="J28" s="174">
        <v>0</v>
      </c>
      <c r="K28" s="174">
        <v>0</v>
      </c>
      <c r="L28" s="174">
        <v>0</v>
      </c>
      <c r="M28" s="174">
        <v>0</v>
      </c>
      <c r="N28" s="174">
        <v>0</v>
      </c>
      <c r="O28" s="174">
        <v>0</v>
      </c>
      <c r="P28" s="174">
        <v>0</v>
      </c>
      <c r="Q28" s="174">
        <v>0</v>
      </c>
      <c r="R28" s="174">
        <v>0</v>
      </c>
      <c r="S28" s="174">
        <v>0</v>
      </c>
      <c r="T28" s="174">
        <v>0</v>
      </c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</row>
    <row r="29" spans="1:35">
      <c r="A29" s="173"/>
      <c r="B29" s="173" t="s">
        <v>466</v>
      </c>
      <c r="C29" s="173" t="s">
        <v>736</v>
      </c>
      <c r="D29" s="174">
        <v>0</v>
      </c>
      <c r="E29" s="174">
        <v>0</v>
      </c>
      <c r="F29" s="174">
        <v>0</v>
      </c>
      <c r="G29" s="174">
        <v>0</v>
      </c>
      <c r="H29" s="174">
        <v>0</v>
      </c>
      <c r="I29" s="174">
        <v>0</v>
      </c>
      <c r="J29" s="174">
        <v>0</v>
      </c>
      <c r="K29" s="174">
        <v>0</v>
      </c>
      <c r="L29" s="174">
        <v>0</v>
      </c>
      <c r="M29" s="174">
        <v>0</v>
      </c>
      <c r="N29" s="174">
        <v>0</v>
      </c>
      <c r="O29" s="174">
        <v>0</v>
      </c>
      <c r="P29" s="174">
        <v>0</v>
      </c>
      <c r="Q29" s="174">
        <v>0</v>
      </c>
      <c r="R29" s="174">
        <v>0</v>
      </c>
      <c r="S29" s="174">
        <v>0</v>
      </c>
      <c r="T29" s="174">
        <v>0</v>
      </c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</row>
    <row r="30" spans="1:35">
      <c r="A30" s="175" t="s">
        <v>628</v>
      </c>
      <c r="B30" s="175" t="s">
        <v>467</v>
      </c>
      <c r="C30" s="175" t="s">
        <v>737</v>
      </c>
      <c r="D30" s="174">
        <v>-1613951</v>
      </c>
      <c r="E30" s="174">
        <v>-2201714</v>
      </c>
      <c r="F30" s="174">
        <v>-950441</v>
      </c>
      <c r="G30" s="174">
        <v>-2623708</v>
      </c>
      <c r="H30" s="174">
        <v>-3495110</v>
      </c>
      <c r="I30" s="174">
        <v>-4706273</v>
      </c>
      <c r="J30" s="174">
        <v>-1912501</v>
      </c>
      <c r="K30" s="174">
        <v>-4080053</v>
      </c>
      <c r="L30" s="174">
        <v>-5932153</v>
      </c>
      <c r="M30" s="174">
        <v>-7747646</v>
      </c>
      <c r="N30" s="174">
        <v>-2095245</v>
      </c>
      <c r="O30" s="174">
        <v>-3993182</v>
      </c>
      <c r="P30" s="174">
        <v>-1703390</v>
      </c>
      <c r="Q30" s="174">
        <v>-7367058</v>
      </c>
      <c r="R30" s="174">
        <v>-1597115</v>
      </c>
      <c r="S30" s="174">
        <v>-3397538</v>
      </c>
      <c r="T30" s="174">
        <v>-5190937</v>
      </c>
      <c r="U30" s="174">
        <v>-7031898</v>
      </c>
      <c r="V30" s="174">
        <v>-1874511</v>
      </c>
      <c r="W30" s="174">
        <v>-3460677</v>
      </c>
      <c r="X30" s="174">
        <v>-5254333</v>
      </c>
      <c r="Y30" s="174">
        <v>-6836558</v>
      </c>
      <c r="Z30" s="174">
        <v>-1851586</v>
      </c>
      <c r="AA30" s="174">
        <v>-3101786</v>
      </c>
      <c r="AB30" s="174">
        <v>-3811841</v>
      </c>
      <c r="AC30" s="174">
        <v>-4579184</v>
      </c>
      <c r="AD30" s="174">
        <v>-631013</v>
      </c>
      <c r="AE30" s="174">
        <v>-1323443</v>
      </c>
      <c r="AF30" s="174">
        <v>-2024349</v>
      </c>
      <c r="AG30" s="174">
        <v>-2974361</v>
      </c>
      <c r="AH30" s="174">
        <v>-715949</v>
      </c>
      <c r="AI30" s="174">
        <v>-1487618</v>
      </c>
    </row>
    <row r="31" spans="1:35">
      <c r="A31" s="175" t="s">
        <v>629</v>
      </c>
      <c r="B31" s="175" t="s">
        <v>468</v>
      </c>
      <c r="C31" s="175" t="s">
        <v>738</v>
      </c>
      <c r="D31" s="174">
        <v>0</v>
      </c>
      <c r="E31" s="174">
        <v>0</v>
      </c>
      <c r="F31" s="174">
        <v>0</v>
      </c>
      <c r="G31" s="174">
        <v>0</v>
      </c>
      <c r="H31" s="174">
        <v>0</v>
      </c>
      <c r="I31" s="174">
        <v>0</v>
      </c>
      <c r="J31" s="174">
        <v>0</v>
      </c>
      <c r="K31" s="174">
        <v>0</v>
      </c>
      <c r="L31" s="174">
        <v>0</v>
      </c>
      <c r="M31" s="174">
        <v>0</v>
      </c>
      <c r="N31" s="174">
        <v>0</v>
      </c>
      <c r="O31" s="174">
        <v>0</v>
      </c>
      <c r="P31" s="174">
        <v>0</v>
      </c>
      <c r="Q31" s="174">
        <v>0</v>
      </c>
      <c r="R31" s="174">
        <v>0</v>
      </c>
      <c r="S31" s="174">
        <v>0</v>
      </c>
      <c r="T31" s="174">
        <v>0</v>
      </c>
      <c r="U31" s="174">
        <v>0</v>
      </c>
      <c r="V31" s="174">
        <v>0</v>
      </c>
      <c r="W31" s="174">
        <v>0</v>
      </c>
      <c r="X31" s="174">
        <v>0</v>
      </c>
      <c r="Y31" s="174">
        <v>0</v>
      </c>
      <c r="Z31" s="174">
        <v>0</v>
      </c>
      <c r="AA31" s="174">
        <v>0</v>
      </c>
      <c r="AB31" s="174">
        <v>0</v>
      </c>
      <c r="AC31" s="174">
        <v>0</v>
      </c>
      <c r="AD31" s="174">
        <v>0</v>
      </c>
      <c r="AE31" s="174">
        <v>0</v>
      </c>
      <c r="AF31" s="174">
        <v>0</v>
      </c>
      <c r="AG31" s="174">
        <v>0</v>
      </c>
      <c r="AH31" s="174">
        <v>0</v>
      </c>
      <c r="AI31" s="174">
        <v>0</v>
      </c>
    </row>
    <row r="32" spans="1:35">
      <c r="A32" s="175" t="s">
        <v>630</v>
      </c>
      <c r="B32" s="175" t="s">
        <v>469</v>
      </c>
      <c r="C32" s="175" t="s">
        <v>739</v>
      </c>
      <c r="D32" s="174">
        <v>-4098748</v>
      </c>
      <c r="E32" s="174">
        <v>-5733247</v>
      </c>
      <c r="F32" s="174">
        <v>-1761290</v>
      </c>
      <c r="G32" s="174">
        <v>-3835914</v>
      </c>
      <c r="H32" s="174">
        <v>-5952019</v>
      </c>
      <c r="I32" s="174">
        <v>-8803687</v>
      </c>
      <c r="J32" s="174">
        <v>-2497220</v>
      </c>
      <c r="K32" s="174">
        <v>-4679732</v>
      </c>
      <c r="L32" s="174">
        <v>-7015137</v>
      </c>
      <c r="M32" s="174">
        <v>-9616205</v>
      </c>
      <c r="N32" s="174">
        <v>-2689988</v>
      </c>
      <c r="O32" s="174">
        <v>-5195805</v>
      </c>
      <c r="P32" s="174">
        <v>-2439118</v>
      </c>
      <c r="Q32" s="174">
        <v>-10394238</v>
      </c>
      <c r="R32" s="174">
        <v>-2622394</v>
      </c>
      <c r="S32" s="174">
        <v>-5315501</v>
      </c>
      <c r="T32" s="174">
        <v>-12866116</v>
      </c>
      <c r="U32" s="174">
        <v>-17659516</v>
      </c>
      <c r="V32" s="174">
        <v>-2417485</v>
      </c>
      <c r="W32" s="174">
        <v>-4955428</v>
      </c>
      <c r="X32" s="174">
        <v>-7196009</v>
      </c>
      <c r="Y32" s="174">
        <v>-10305102</v>
      </c>
      <c r="Z32" s="174">
        <v>-2621188</v>
      </c>
      <c r="AA32" s="174">
        <v>-5963502</v>
      </c>
      <c r="AB32" s="174">
        <v>-8603298</v>
      </c>
      <c r="AC32" s="174">
        <v>-11964748</v>
      </c>
      <c r="AD32" s="174">
        <v>-2804773</v>
      </c>
      <c r="AE32" s="174">
        <v>-5906156</v>
      </c>
      <c r="AF32" s="174">
        <v>-8688050</v>
      </c>
      <c r="AG32" s="174">
        <v>-12043390</v>
      </c>
      <c r="AH32" s="174">
        <v>-2701195</v>
      </c>
      <c r="AI32" s="174">
        <v>-5591093</v>
      </c>
    </row>
    <row r="33" spans="1:35">
      <c r="A33" s="173" t="s">
        <v>631</v>
      </c>
      <c r="B33" s="173" t="s">
        <v>470</v>
      </c>
      <c r="C33" s="173" t="s">
        <v>740</v>
      </c>
      <c r="D33" s="176">
        <v>-5712699</v>
      </c>
      <c r="E33" s="176">
        <v>-7934961</v>
      </c>
      <c r="F33" s="176">
        <v>-2711731</v>
      </c>
      <c r="G33" s="176">
        <v>-6459622</v>
      </c>
      <c r="H33" s="176">
        <v>-9447129</v>
      </c>
      <c r="I33" s="176">
        <v>-13509960</v>
      </c>
      <c r="J33" s="176">
        <v>-4409721</v>
      </c>
      <c r="K33" s="176">
        <v>-8759785</v>
      </c>
      <c r="L33" s="176">
        <v>-12947290</v>
      </c>
      <c r="M33" s="176">
        <v>-17363851</v>
      </c>
      <c r="N33" s="176">
        <v>-4785233</v>
      </c>
      <c r="O33" s="176">
        <v>-9188987</v>
      </c>
      <c r="P33" s="176">
        <v>-4142508</v>
      </c>
      <c r="Q33" s="176">
        <v>-17761296</v>
      </c>
      <c r="R33" s="176">
        <v>-4219509</v>
      </c>
      <c r="S33" s="176">
        <v>-8713039</v>
      </c>
      <c r="T33" s="176">
        <v>-18057053</v>
      </c>
      <c r="U33" s="176">
        <v>-24691414</v>
      </c>
      <c r="V33" s="176">
        <v>-4291996</v>
      </c>
      <c r="W33" s="176">
        <v>-8416105</v>
      </c>
      <c r="X33" s="176">
        <v>-12450342</v>
      </c>
      <c r="Y33" s="176">
        <v>-17141660</v>
      </c>
      <c r="Z33" s="176">
        <v>-4472774</v>
      </c>
      <c r="AA33" s="176">
        <v>-9065288</v>
      </c>
      <c r="AB33" s="176">
        <v>-12415139</v>
      </c>
      <c r="AC33" s="176">
        <v>-16543932</v>
      </c>
      <c r="AD33" s="176">
        <v>-3435786</v>
      </c>
      <c r="AE33" s="176">
        <v>-7229599</v>
      </c>
      <c r="AF33" s="176">
        <v>-10712399</v>
      </c>
      <c r="AG33" s="176">
        <v>-15017751</v>
      </c>
      <c r="AH33" s="176">
        <v>-3417144</v>
      </c>
      <c r="AI33" s="176">
        <v>-7078711</v>
      </c>
    </row>
    <row r="34" spans="1:35" ht="4.5" customHeight="1">
      <c r="A34" s="173"/>
      <c r="B34" s="173"/>
      <c r="C34" s="173"/>
      <c r="D34" s="174">
        <v>0</v>
      </c>
      <c r="E34" s="174">
        <v>0</v>
      </c>
      <c r="F34" s="174">
        <v>0</v>
      </c>
      <c r="G34" s="174">
        <v>0</v>
      </c>
      <c r="H34" s="174">
        <v>0</v>
      </c>
      <c r="I34" s="174">
        <v>0</v>
      </c>
      <c r="J34" s="174">
        <v>0</v>
      </c>
      <c r="K34" s="174">
        <v>0</v>
      </c>
      <c r="L34" s="174">
        <v>0</v>
      </c>
      <c r="M34" s="174">
        <v>0</v>
      </c>
      <c r="N34" s="174">
        <v>0</v>
      </c>
      <c r="O34" s="174">
        <v>0</v>
      </c>
      <c r="P34" s="174">
        <v>0</v>
      </c>
      <c r="Q34" s="174">
        <v>0</v>
      </c>
      <c r="R34" s="174">
        <v>0</v>
      </c>
      <c r="S34" s="174">
        <v>0</v>
      </c>
      <c r="T34" s="174">
        <v>0</v>
      </c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</row>
    <row r="35" spans="1:35">
      <c r="A35" s="173"/>
      <c r="B35" s="173" t="s">
        <v>471</v>
      </c>
      <c r="C35" s="173" t="s">
        <v>741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174">
        <v>0</v>
      </c>
      <c r="L35" s="174">
        <v>0</v>
      </c>
      <c r="M35" s="174">
        <v>0</v>
      </c>
      <c r="N35" s="174">
        <v>0</v>
      </c>
      <c r="O35" s="174">
        <v>0</v>
      </c>
      <c r="P35" s="174">
        <v>0</v>
      </c>
      <c r="Q35" s="174">
        <v>0</v>
      </c>
      <c r="R35" s="174">
        <v>0</v>
      </c>
      <c r="S35" s="174">
        <v>0</v>
      </c>
      <c r="T35" s="174">
        <v>0</v>
      </c>
      <c r="U35" s="174"/>
      <c r="V35" s="174"/>
      <c r="W35" s="174"/>
      <c r="X35" s="174"/>
      <c r="Y35" s="174">
        <v>0</v>
      </c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</row>
    <row r="36" spans="1:35">
      <c r="A36" s="175" t="s">
        <v>632</v>
      </c>
      <c r="B36" s="175" t="s">
        <v>472</v>
      </c>
      <c r="C36" s="175" t="s">
        <v>742</v>
      </c>
      <c r="D36" s="174">
        <v>2001</v>
      </c>
      <c r="E36" s="174">
        <v>3586</v>
      </c>
      <c r="F36" s="174">
        <v>220</v>
      </c>
      <c r="G36" s="174">
        <v>851</v>
      </c>
      <c r="H36" s="174">
        <v>1545</v>
      </c>
      <c r="I36" s="174">
        <v>4542</v>
      </c>
      <c r="J36" s="174">
        <v>33</v>
      </c>
      <c r="K36" s="174">
        <v>430</v>
      </c>
      <c r="L36" s="174">
        <v>566</v>
      </c>
      <c r="M36" s="174">
        <v>1466</v>
      </c>
      <c r="N36" s="174">
        <v>0</v>
      </c>
      <c r="O36" s="174">
        <v>525</v>
      </c>
      <c r="P36" s="174">
        <v>1294</v>
      </c>
      <c r="Q36" s="174">
        <v>3940</v>
      </c>
      <c r="R36" s="174">
        <v>0</v>
      </c>
      <c r="S36" s="174">
        <v>2067</v>
      </c>
      <c r="T36" s="174">
        <v>2518</v>
      </c>
      <c r="U36" s="174">
        <v>3442</v>
      </c>
      <c r="V36" s="174">
        <v>0</v>
      </c>
      <c r="W36" s="174">
        <v>0</v>
      </c>
      <c r="X36" s="174">
        <v>0</v>
      </c>
      <c r="Y36" s="174">
        <v>0</v>
      </c>
      <c r="Z36" s="174">
        <v>0</v>
      </c>
      <c r="AA36" s="174">
        <v>0</v>
      </c>
      <c r="AB36" s="174">
        <v>831</v>
      </c>
      <c r="AC36" s="174">
        <v>934</v>
      </c>
      <c r="AD36" s="174">
        <v>0</v>
      </c>
      <c r="AE36" s="174">
        <v>0</v>
      </c>
      <c r="AF36" s="174">
        <v>0</v>
      </c>
      <c r="AG36" s="174">
        <v>0</v>
      </c>
      <c r="AH36" s="174">
        <v>0</v>
      </c>
      <c r="AI36" s="174">
        <v>0</v>
      </c>
    </row>
    <row r="37" spans="1:35">
      <c r="A37" s="175" t="s">
        <v>633</v>
      </c>
      <c r="B37" s="175" t="s">
        <v>473</v>
      </c>
      <c r="C37" s="175" t="s">
        <v>743</v>
      </c>
      <c r="D37" s="174">
        <v>184000</v>
      </c>
      <c r="E37" s="174">
        <v>199000</v>
      </c>
      <c r="F37" s="174">
        <v>0</v>
      </c>
      <c r="G37" s="174">
        <v>182199</v>
      </c>
      <c r="H37" s="174">
        <v>131199</v>
      </c>
      <c r="I37" s="174">
        <v>146199</v>
      </c>
      <c r="J37" s="174">
        <v>0</v>
      </c>
      <c r="K37" s="174">
        <v>132496</v>
      </c>
      <c r="L37" s="174">
        <v>147496</v>
      </c>
      <c r="M37" s="174">
        <v>257</v>
      </c>
      <c r="N37" s="174">
        <v>0</v>
      </c>
      <c r="O37" s="174">
        <v>415</v>
      </c>
      <c r="P37" s="174">
        <v>0</v>
      </c>
      <c r="Q37" s="174">
        <v>415</v>
      </c>
      <c r="R37" s="174">
        <v>0</v>
      </c>
      <c r="S37" s="174">
        <v>0</v>
      </c>
      <c r="T37" s="174">
        <v>450</v>
      </c>
      <c r="U37" s="174">
        <v>450</v>
      </c>
      <c r="V37" s="174">
        <v>0</v>
      </c>
      <c r="W37" s="174">
        <v>350</v>
      </c>
      <c r="X37" s="174">
        <v>350</v>
      </c>
      <c r="Y37" s="174">
        <v>350</v>
      </c>
      <c r="Z37" s="174">
        <v>0</v>
      </c>
      <c r="AA37" s="174">
        <v>589</v>
      </c>
      <c r="AB37" s="174">
        <v>589</v>
      </c>
      <c r="AC37" s="174">
        <v>589</v>
      </c>
      <c r="AD37" s="174">
        <v>0</v>
      </c>
      <c r="AE37" s="174">
        <v>785</v>
      </c>
      <c r="AF37" s="174">
        <v>785</v>
      </c>
      <c r="AG37" s="174">
        <v>785</v>
      </c>
      <c r="AH37" s="174">
        <v>0</v>
      </c>
      <c r="AI37" s="174">
        <v>4658</v>
      </c>
    </row>
    <row r="38" spans="1:35">
      <c r="A38" s="175" t="s">
        <v>634</v>
      </c>
      <c r="B38" s="178" t="s">
        <v>474</v>
      </c>
      <c r="C38" s="178" t="s">
        <v>11</v>
      </c>
      <c r="D38" s="174">
        <v>2513044</v>
      </c>
      <c r="E38" s="174">
        <v>2691565</v>
      </c>
      <c r="F38" s="174">
        <v>73600</v>
      </c>
      <c r="G38" s="174">
        <v>231653</v>
      </c>
      <c r="H38" s="174">
        <v>530918</v>
      </c>
      <c r="I38" s="174">
        <v>1424580</v>
      </c>
      <c r="J38" s="174">
        <v>690513</v>
      </c>
      <c r="K38" s="174">
        <v>170935</v>
      </c>
      <c r="L38" s="174">
        <v>175750</v>
      </c>
      <c r="M38" s="174">
        <v>307865</v>
      </c>
      <c r="N38" s="174">
        <v>59034</v>
      </c>
      <c r="O38" s="174">
        <v>277260</v>
      </c>
      <c r="P38" s="174">
        <v>87539</v>
      </c>
      <c r="Q38" s="174">
        <v>444236</v>
      </c>
      <c r="R38" s="174">
        <v>10231</v>
      </c>
      <c r="S38" s="174">
        <v>65378</v>
      </c>
      <c r="T38" s="174">
        <v>51730</v>
      </c>
      <c r="U38" s="174">
        <v>145124</v>
      </c>
      <c r="V38" s="174">
        <v>1303</v>
      </c>
      <c r="W38" s="174">
        <v>23037</v>
      </c>
      <c r="X38" s="174">
        <v>68663</v>
      </c>
      <c r="Y38" s="174">
        <v>89606</v>
      </c>
      <c r="Z38" s="174">
        <v>100008</v>
      </c>
      <c r="AA38" s="174">
        <v>554564</v>
      </c>
      <c r="AB38" s="174">
        <v>588077</v>
      </c>
      <c r="AC38" s="174">
        <v>589578</v>
      </c>
      <c r="AD38" s="174">
        <v>710</v>
      </c>
      <c r="AE38" s="174">
        <v>18210</v>
      </c>
      <c r="AF38" s="174">
        <v>59502</v>
      </c>
      <c r="AG38" s="174">
        <v>70286</v>
      </c>
      <c r="AH38" s="174">
        <v>182995</v>
      </c>
      <c r="AI38" s="174">
        <v>209954</v>
      </c>
    </row>
    <row r="39" spans="1:35">
      <c r="A39" s="173" t="s">
        <v>635</v>
      </c>
      <c r="B39" s="173" t="s">
        <v>475</v>
      </c>
      <c r="C39" s="173" t="s">
        <v>744</v>
      </c>
      <c r="D39" s="176">
        <v>2699045</v>
      </c>
      <c r="E39" s="176">
        <v>2894151</v>
      </c>
      <c r="F39" s="176">
        <v>73820</v>
      </c>
      <c r="G39" s="176">
        <v>414703</v>
      </c>
      <c r="H39" s="176">
        <v>663662</v>
      </c>
      <c r="I39" s="176">
        <v>1575321</v>
      </c>
      <c r="J39" s="176">
        <v>690546</v>
      </c>
      <c r="K39" s="176">
        <v>303861</v>
      </c>
      <c r="L39" s="176">
        <v>323812</v>
      </c>
      <c r="M39" s="176">
        <v>309588</v>
      </c>
      <c r="N39" s="176">
        <v>59034</v>
      </c>
      <c r="O39" s="176">
        <v>278200</v>
      </c>
      <c r="P39" s="176">
        <v>88833</v>
      </c>
      <c r="Q39" s="176">
        <v>448591</v>
      </c>
      <c r="R39" s="176">
        <v>10231</v>
      </c>
      <c r="S39" s="176">
        <v>67445</v>
      </c>
      <c r="T39" s="176">
        <v>54698</v>
      </c>
      <c r="U39" s="176">
        <v>149016</v>
      </c>
      <c r="V39" s="176">
        <v>1303</v>
      </c>
      <c r="W39" s="176">
        <v>23387</v>
      </c>
      <c r="X39" s="176">
        <v>69013</v>
      </c>
      <c r="Y39" s="176">
        <v>89956</v>
      </c>
      <c r="Z39" s="176">
        <v>100008</v>
      </c>
      <c r="AA39" s="176">
        <v>555153</v>
      </c>
      <c r="AB39" s="176">
        <v>589497</v>
      </c>
      <c r="AC39" s="176">
        <v>591101</v>
      </c>
      <c r="AD39" s="176">
        <v>710</v>
      </c>
      <c r="AE39" s="176">
        <v>18995</v>
      </c>
      <c r="AF39" s="176">
        <v>60287</v>
      </c>
      <c r="AG39" s="176">
        <v>71071</v>
      </c>
      <c r="AH39" s="176">
        <v>182995</v>
      </c>
      <c r="AI39" s="176">
        <v>214612</v>
      </c>
    </row>
    <row r="40" spans="1:35" ht="6.65" customHeight="1">
      <c r="A40" s="173"/>
      <c r="B40" s="173"/>
      <c r="C40" s="173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</row>
    <row r="41" spans="1:35" ht="21" customHeight="1">
      <c r="A41" s="173" t="s">
        <v>636</v>
      </c>
      <c r="B41" s="173" t="s">
        <v>213</v>
      </c>
      <c r="C41" s="173" t="s">
        <v>745</v>
      </c>
      <c r="D41" s="176">
        <v>2334085</v>
      </c>
      <c r="E41" s="176">
        <v>2082239</v>
      </c>
      <c r="F41" s="176">
        <v>209696</v>
      </c>
      <c r="G41" s="176">
        <v>98603</v>
      </c>
      <c r="H41" s="176">
        <v>751542</v>
      </c>
      <c r="I41" s="176">
        <v>1705688</v>
      </c>
      <c r="J41" s="176">
        <v>516188</v>
      </c>
      <c r="K41" s="176">
        <v>1172530</v>
      </c>
      <c r="L41" s="176">
        <v>1881380</v>
      </c>
      <c r="M41" s="176">
        <v>2951267</v>
      </c>
      <c r="N41" s="176">
        <v>549583</v>
      </c>
      <c r="O41" s="176">
        <v>1475976</v>
      </c>
      <c r="P41" s="176">
        <v>666320</v>
      </c>
      <c r="Q41" s="176">
        <v>2348373</v>
      </c>
      <c r="R41" s="176">
        <v>533995</v>
      </c>
      <c r="S41" s="176">
        <v>719157</v>
      </c>
      <c r="T41" s="176">
        <v>-4215491</v>
      </c>
      <c r="U41" s="176">
        <v>-6255867</v>
      </c>
      <c r="V41" s="176">
        <v>7121</v>
      </c>
      <c r="W41" s="176">
        <v>730898</v>
      </c>
      <c r="X41" s="176">
        <v>1147061</v>
      </c>
      <c r="Y41" s="176">
        <v>1581665</v>
      </c>
      <c r="Z41" s="176">
        <v>581153</v>
      </c>
      <c r="AA41" s="176">
        <v>-106858</v>
      </c>
      <c r="AB41" s="176">
        <v>-400967</v>
      </c>
      <c r="AC41" s="176">
        <v>330123</v>
      </c>
      <c r="AD41" s="176">
        <v>1149969</v>
      </c>
      <c r="AE41" s="176">
        <v>2015970</v>
      </c>
      <c r="AF41" s="176">
        <v>2287654</v>
      </c>
      <c r="AG41" s="176">
        <v>2224725</v>
      </c>
      <c r="AH41" s="176">
        <v>-68071</v>
      </c>
      <c r="AI41" s="176">
        <v>441278</v>
      </c>
    </row>
    <row r="42" spans="1:35" ht="7.5" customHeight="1">
      <c r="A42" s="173"/>
      <c r="B42" s="173"/>
      <c r="C42" s="173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</row>
    <row r="43" spans="1:35">
      <c r="A43" s="175" t="s">
        <v>637</v>
      </c>
      <c r="B43" s="175" t="s">
        <v>214</v>
      </c>
      <c r="C43" s="175" t="s">
        <v>746</v>
      </c>
      <c r="D43" s="174">
        <v>-220318</v>
      </c>
      <c r="E43" s="174">
        <v>-211358</v>
      </c>
      <c r="F43" s="174">
        <v>-6427</v>
      </c>
      <c r="G43" s="174">
        <v>48948</v>
      </c>
      <c r="H43" s="174">
        <v>-19666</v>
      </c>
      <c r="I43" s="174">
        <v>-472304</v>
      </c>
      <c r="J43" s="174">
        <v>-84988</v>
      </c>
      <c r="K43" s="174">
        <v>42207</v>
      </c>
      <c r="L43" s="174">
        <v>-236639</v>
      </c>
      <c r="M43" s="174">
        <v>-493085</v>
      </c>
      <c r="N43" s="174">
        <v>-60255</v>
      </c>
      <c r="O43" s="174">
        <v>-178124</v>
      </c>
      <c r="P43" s="174">
        <v>-90830</v>
      </c>
      <c r="Q43" s="174">
        <v>-225350</v>
      </c>
      <c r="R43" s="174">
        <v>-27916</v>
      </c>
      <c r="S43" s="174">
        <v>66569</v>
      </c>
      <c r="T43" s="174">
        <v>1470246</v>
      </c>
      <c r="U43" s="174">
        <v>421402</v>
      </c>
      <c r="V43" s="174">
        <v>51680</v>
      </c>
      <c r="W43" s="174">
        <v>-42337</v>
      </c>
      <c r="X43" s="174">
        <v>-165748</v>
      </c>
      <c r="Y43" s="174">
        <v>-256165</v>
      </c>
      <c r="Z43" s="174">
        <v>1112171</v>
      </c>
      <c r="AA43" s="174">
        <v>1432671</v>
      </c>
      <c r="AB43" s="174">
        <v>1832371</v>
      </c>
      <c r="AC43" s="174">
        <v>2012700</v>
      </c>
      <c r="AD43" s="174">
        <v>10107</v>
      </c>
      <c r="AE43" s="174">
        <v>515464</v>
      </c>
      <c r="AF43" s="174">
        <v>971512</v>
      </c>
      <c r="AG43" s="174">
        <v>1278040</v>
      </c>
      <c r="AH43" s="174">
        <v>192433</v>
      </c>
      <c r="AI43" s="174">
        <v>334245</v>
      </c>
    </row>
    <row r="44" spans="1:35" ht="6.75" customHeight="1">
      <c r="A44" s="175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</row>
    <row r="45" spans="1:35" ht="17.25" customHeight="1" thickBot="1">
      <c r="A45" s="173" t="s">
        <v>638</v>
      </c>
      <c r="B45" s="173" t="s">
        <v>476</v>
      </c>
      <c r="C45" s="173" t="s">
        <v>715</v>
      </c>
      <c r="D45" s="179">
        <v>2113767</v>
      </c>
      <c r="E45" s="179">
        <v>1870881</v>
      </c>
      <c r="F45" s="179">
        <v>203269</v>
      </c>
      <c r="G45" s="179">
        <v>147551</v>
      </c>
      <c r="H45" s="179">
        <v>731876</v>
      </c>
      <c r="I45" s="179">
        <v>1233384</v>
      </c>
      <c r="J45" s="179">
        <v>431200</v>
      </c>
      <c r="K45" s="179">
        <v>1214737</v>
      </c>
      <c r="L45" s="179">
        <v>1644741</v>
      </c>
      <c r="M45" s="179">
        <v>2458182</v>
      </c>
      <c r="N45" s="179">
        <v>489328</v>
      </c>
      <c r="O45" s="179">
        <v>1297852</v>
      </c>
      <c r="P45" s="179">
        <v>575490</v>
      </c>
      <c r="Q45" s="179">
        <v>2123023</v>
      </c>
      <c r="R45" s="179">
        <v>506079</v>
      </c>
      <c r="S45" s="179">
        <v>785726</v>
      </c>
      <c r="T45" s="179">
        <v>-2745245</v>
      </c>
      <c r="U45" s="179">
        <v>-5834465</v>
      </c>
      <c r="V45" s="179">
        <v>58801</v>
      </c>
      <c r="W45" s="179">
        <v>688561</v>
      </c>
      <c r="X45" s="179">
        <v>981313</v>
      </c>
      <c r="Y45" s="179">
        <v>1325500</v>
      </c>
      <c r="Z45" s="179">
        <v>1693324</v>
      </c>
      <c r="AA45" s="179">
        <v>1325813</v>
      </c>
      <c r="AB45" s="179">
        <v>1431404</v>
      </c>
      <c r="AC45" s="179">
        <v>2342823</v>
      </c>
      <c r="AD45" s="179">
        <v>1160076</v>
      </c>
      <c r="AE45" s="179">
        <v>2531434</v>
      </c>
      <c r="AF45" s="179">
        <v>3259166</v>
      </c>
      <c r="AG45" s="179">
        <v>3502765</v>
      </c>
      <c r="AH45" s="179">
        <v>124362</v>
      </c>
      <c r="AI45" s="179">
        <v>775523</v>
      </c>
    </row>
    <row r="46" spans="1:35" ht="7.5" customHeight="1" thickTop="1"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</row>
    <row r="47" spans="1:35"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</row>
    <row r="50" spans="4:35">
      <c r="D50" s="174">
        <f>D43+Resultado_AGF!D14</f>
        <v>-1682257</v>
      </c>
      <c r="E50" s="174">
        <f>E43+Resultado_AGF!E14</f>
        <v>-2117289</v>
      </c>
      <c r="F50" s="174">
        <f>F43+Resultado_AGF!F14</f>
        <v>-379666</v>
      </c>
      <c r="G50" s="174">
        <f>G43+Resultado_AGF!G14</f>
        <v>-630120</v>
      </c>
      <c r="H50" s="174">
        <f>H43+Resultado_AGF!H14</f>
        <v>-1197921</v>
      </c>
      <c r="I50" s="174">
        <f>I43+Resultado_AGF!I14</f>
        <v>-2079958</v>
      </c>
      <c r="J50" s="174">
        <f>J43+Resultado_AGF!J14</f>
        <v>-364672</v>
      </c>
      <c r="K50" s="174">
        <f>K43+Resultado_AGF!K14</f>
        <v>-621407</v>
      </c>
      <c r="L50" s="174">
        <f>L43+Resultado_AGF!L14</f>
        <v>-1379521</v>
      </c>
      <c r="M50" s="174">
        <f>M43+Resultado_AGF!M14</f>
        <v>-2258360</v>
      </c>
      <c r="N50" s="174">
        <f>N43+Resultado_AGF!N14</f>
        <v>-393314</v>
      </c>
      <c r="O50" s="174">
        <f>O43+Resultado_AGF!O14</f>
        <v>-871754</v>
      </c>
      <c r="P50" s="174">
        <f>P43+Resultado_AGF!P14</f>
        <v>-1207278</v>
      </c>
      <c r="Q50" s="174">
        <f>Q43+Resultado_AGF!Q14</f>
        <v>-1884364</v>
      </c>
      <c r="R50" s="174">
        <f>R43+Resultado_AGF!R14</f>
        <v>-389613</v>
      </c>
      <c r="S50" s="174">
        <f>S43+Resultado_AGF!S14</f>
        <v>-569608</v>
      </c>
      <c r="T50" s="174">
        <f>T43+Resultado_AGF!T14</f>
        <v>424090</v>
      </c>
      <c r="U50" s="174">
        <f>U43+Resultado_AGF!U14</f>
        <v>-630330</v>
      </c>
      <c r="V50" s="174">
        <f>V43+Resultado_AGF!V14</f>
        <v>-75027</v>
      </c>
      <c r="W50" s="174">
        <f>W43+Resultado_AGF!W14</f>
        <v>-285938</v>
      </c>
      <c r="X50" s="174">
        <f>X43+Resultado_AGF!X14</f>
        <v>-568440</v>
      </c>
      <c r="Y50" s="174">
        <f>Y43+Resultado_AGF!Y14</f>
        <v>-736042</v>
      </c>
      <c r="Z50" s="174">
        <f>Z43+Resultado_AGF!Z14</f>
        <v>943449</v>
      </c>
      <c r="AA50" s="174">
        <f>AA43+Resultado_AGF!AA14</f>
        <v>1321360</v>
      </c>
      <c r="AB50" s="174">
        <f>AB43+Resultado_AGF!AB14</f>
        <v>1390630</v>
      </c>
      <c r="AC50" s="174">
        <f>AC43+Resultado_AGF!AC14</f>
        <v>1359825</v>
      </c>
      <c r="AD50" s="174">
        <f>AD43+Resultado_AGF!AD14</f>
        <v>-260145</v>
      </c>
      <c r="AE50" s="174">
        <f>AE43+Resultado_AGF!AE14</f>
        <v>24606</v>
      </c>
      <c r="AF50" s="174">
        <f>AF43+Resultado_AGF!AF14</f>
        <v>43921</v>
      </c>
      <c r="AG50" s="174">
        <f>AG43+Resultado_AGF!AG14</f>
        <v>-47043</v>
      </c>
      <c r="AH50" s="174">
        <f>AH43+Resultado_AGF!AH14</f>
        <v>-372974</v>
      </c>
      <c r="AI50" s="174">
        <f>AI43+Resultado_AGF!AI14</f>
        <v>-325963</v>
      </c>
    </row>
  </sheetData>
  <conditionalFormatting sqref="B45">
    <cfRule type="duplicateValues" dxfId="40" priority="12"/>
  </conditionalFormatting>
  <conditionalFormatting sqref="C45:T45">
    <cfRule type="duplicateValues" dxfId="39" priority="15"/>
  </conditionalFormatting>
  <conditionalFormatting sqref="U45">
    <cfRule type="duplicateValues" dxfId="38" priority="14"/>
  </conditionalFormatting>
  <conditionalFormatting sqref="V45">
    <cfRule type="duplicateValues" dxfId="37" priority="13"/>
  </conditionalFormatting>
  <conditionalFormatting sqref="W45">
    <cfRule type="duplicateValues" dxfId="36" priority="11"/>
  </conditionalFormatting>
  <conditionalFormatting sqref="X45">
    <cfRule type="duplicateValues" dxfId="35" priority="10"/>
  </conditionalFormatting>
  <conditionalFormatting sqref="Y45">
    <cfRule type="duplicateValues" dxfId="34" priority="4"/>
  </conditionalFormatting>
  <conditionalFormatting sqref="Z45">
    <cfRule type="duplicateValues" dxfId="33" priority="1"/>
  </conditionalFormatting>
  <conditionalFormatting sqref="AA45:AB45">
    <cfRule type="duplicateValues" dxfId="32" priority="7"/>
  </conditionalFormatting>
  <conditionalFormatting sqref="AC45:AI45">
    <cfRule type="duplicateValues" dxfId="31" priority="2"/>
  </conditionalFormatting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AI24"/>
  <sheetViews>
    <sheetView showGridLines="0" workbookViewId="0">
      <pane xSplit="2" ySplit="1" topLeftCell="AG2" activePane="bottomRight" state="frozen"/>
      <selection activeCell="AE13" sqref="AE13"/>
      <selection pane="topRight" activeCell="AE13" sqref="AE13"/>
      <selection pane="bottomLeft" activeCell="AE13" sqref="AE13"/>
      <selection pane="bottomRight" activeCell="AJ9" sqref="AJ9"/>
    </sheetView>
  </sheetViews>
  <sheetFormatPr baseColWidth="10" defaultColWidth="11.453125" defaultRowHeight="14.5" outlineLevelCol="1"/>
  <cols>
    <col min="1" max="1" width="44.54296875" customWidth="1"/>
    <col min="2" max="2" width="44.54296875" customWidth="1" outlineLevel="1"/>
    <col min="3" max="3" width="4.453125" customWidth="1" outlineLevel="1"/>
    <col min="4" max="35" width="14.81640625" customWidth="1"/>
  </cols>
  <sheetData>
    <row r="1" spans="1:35" ht="37" customHeight="1">
      <c r="A1" s="96"/>
      <c r="B1" s="96" t="s">
        <v>39</v>
      </c>
      <c r="C1" s="96"/>
      <c r="D1" s="24">
        <v>42248</v>
      </c>
      <c r="E1" s="24">
        <v>42339</v>
      </c>
      <c r="F1" s="24">
        <v>42430</v>
      </c>
      <c r="G1" s="24">
        <v>42522</v>
      </c>
      <c r="H1" s="24">
        <v>42614</v>
      </c>
      <c r="I1" s="24">
        <v>42705</v>
      </c>
      <c r="J1" s="24">
        <v>42795</v>
      </c>
      <c r="K1" s="24">
        <v>42887</v>
      </c>
      <c r="L1" s="24">
        <v>42979</v>
      </c>
      <c r="M1" s="24">
        <v>43070</v>
      </c>
      <c r="N1" s="24">
        <v>43160</v>
      </c>
      <c r="O1" s="24">
        <v>43252</v>
      </c>
      <c r="P1" s="24">
        <v>43344</v>
      </c>
      <c r="Q1" s="24">
        <v>43435</v>
      </c>
      <c r="R1" s="24">
        <v>43525</v>
      </c>
      <c r="S1" s="24">
        <v>43617</v>
      </c>
      <c r="T1" s="24">
        <v>43709</v>
      </c>
      <c r="U1" s="24">
        <v>43800</v>
      </c>
      <c r="V1" s="24">
        <v>43891</v>
      </c>
      <c r="W1" s="24">
        <v>43983</v>
      </c>
      <c r="X1" s="24">
        <v>44075</v>
      </c>
      <c r="Y1" s="24">
        <v>44166</v>
      </c>
      <c r="Z1" s="24">
        <v>44286</v>
      </c>
      <c r="AA1" s="24">
        <v>44348</v>
      </c>
      <c r="AB1" s="24">
        <v>44440</v>
      </c>
      <c r="AC1" s="24">
        <v>44531</v>
      </c>
      <c r="AD1" s="24">
        <v>44621</v>
      </c>
      <c r="AE1" s="24">
        <v>44713</v>
      </c>
      <c r="AF1" s="24">
        <v>44805</v>
      </c>
      <c r="AG1" s="24">
        <v>44896</v>
      </c>
      <c r="AH1" s="24">
        <v>44986</v>
      </c>
      <c r="AI1" s="24">
        <v>45078</v>
      </c>
    </row>
    <row r="2" spans="1:35" ht="12" customHeight="1">
      <c r="A2" s="141"/>
      <c r="B2" s="141"/>
      <c r="C2" s="141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119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>
      <c r="A3" s="142" t="s">
        <v>393</v>
      </c>
      <c r="B3" s="142" t="s">
        <v>19</v>
      </c>
      <c r="C3" s="142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4"/>
      <c r="P3" s="144"/>
      <c r="Q3" s="144"/>
      <c r="R3" s="144"/>
      <c r="S3" s="143"/>
      <c r="T3" s="143"/>
      <c r="U3" s="144"/>
      <c r="V3" s="144"/>
      <c r="W3" s="144"/>
      <c r="X3" s="144"/>
      <c r="Y3" s="145"/>
      <c r="Z3" s="144"/>
      <c r="AA3" s="144"/>
      <c r="AB3" s="144"/>
      <c r="AC3" s="144"/>
      <c r="AD3" s="144"/>
      <c r="AE3" s="144"/>
      <c r="AF3" s="144"/>
      <c r="AG3" s="144"/>
      <c r="AH3" s="144"/>
      <c r="AI3" s="144"/>
    </row>
    <row r="4" spans="1:35">
      <c r="A4" s="146" t="s">
        <v>394</v>
      </c>
      <c r="B4" s="146" t="s">
        <v>20</v>
      </c>
      <c r="C4" s="146"/>
      <c r="D4" s="119">
        <v>17678727</v>
      </c>
      <c r="E4" s="119">
        <v>23176495</v>
      </c>
      <c r="F4" s="119">
        <v>6158618</v>
      </c>
      <c r="G4" s="119">
        <v>11833342</v>
      </c>
      <c r="H4" s="119">
        <v>17962706</v>
      </c>
      <c r="I4" s="119">
        <v>21078517</v>
      </c>
      <c r="J4" s="119">
        <v>5218137</v>
      </c>
      <c r="K4" s="119">
        <v>10805512</v>
      </c>
      <c r="L4" s="119">
        <v>16764034</v>
      </c>
      <c r="M4" s="119">
        <v>23501527</v>
      </c>
      <c r="N4" s="119">
        <v>6263050</v>
      </c>
      <c r="O4" s="119">
        <v>12608585</v>
      </c>
      <c r="P4" s="119">
        <v>18859217</v>
      </c>
      <c r="Q4" s="119">
        <v>25674658</v>
      </c>
      <c r="R4" s="119">
        <v>5864558</v>
      </c>
      <c r="S4" s="119">
        <v>11975687</v>
      </c>
      <c r="T4" s="119">
        <v>18536020</v>
      </c>
      <c r="U4" s="119">
        <v>24905318</v>
      </c>
      <c r="V4" s="119">
        <v>6410408</v>
      </c>
      <c r="W4" s="119">
        <v>12082504</v>
      </c>
      <c r="X4" s="119">
        <v>17185863</v>
      </c>
      <c r="Y4" s="119">
        <v>22551302</v>
      </c>
      <c r="Z4" s="119">
        <v>5813373</v>
      </c>
      <c r="AA4" s="119">
        <v>11458317</v>
      </c>
      <c r="AB4" s="119">
        <v>17464167</v>
      </c>
      <c r="AC4" s="119">
        <v>23876920</v>
      </c>
      <c r="AD4" s="119">
        <v>5934434</v>
      </c>
      <c r="AE4" s="119">
        <v>12272282</v>
      </c>
      <c r="AF4" s="119">
        <v>19739072</v>
      </c>
      <c r="AG4" s="119">
        <v>26737744</v>
      </c>
      <c r="AH4" s="119">
        <v>6913968</v>
      </c>
      <c r="AI4" s="119">
        <v>14032400</v>
      </c>
    </row>
    <row r="5" spans="1:35">
      <c r="A5" s="146" t="s">
        <v>395</v>
      </c>
      <c r="B5" s="146" t="s">
        <v>21</v>
      </c>
      <c r="C5" s="146"/>
      <c r="D5" s="147">
        <v>-4187745</v>
      </c>
      <c r="E5" s="147">
        <v>-5739271</v>
      </c>
      <c r="F5" s="147">
        <v>-1719082</v>
      </c>
      <c r="G5" s="147">
        <v>-3480308</v>
      </c>
      <c r="H5" s="147">
        <v>-4910394</v>
      </c>
      <c r="I5" s="147">
        <v>-6209879</v>
      </c>
      <c r="J5" s="147">
        <v>-1735785</v>
      </c>
      <c r="K5" s="147">
        <v>-3466780</v>
      </c>
      <c r="L5" s="147">
        <v>-5223107</v>
      </c>
      <c r="M5" s="147">
        <v>-6794897</v>
      </c>
      <c r="N5" s="147">
        <v>-1823762</v>
      </c>
      <c r="O5" s="147">
        <v>-3615163</v>
      </c>
      <c r="P5" s="147">
        <v>-5368528</v>
      </c>
      <c r="Q5" s="147">
        <v>-7095567</v>
      </c>
      <c r="R5" s="147">
        <v>-1791252</v>
      </c>
      <c r="S5" s="147">
        <v>-3588245</v>
      </c>
      <c r="T5" s="147">
        <v>-5276112</v>
      </c>
      <c r="U5" s="147">
        <v>-7083726</v>
      </c>
      <c r="V5" s="147">
        <v>-1774449</v>
      </c>
      <c r="W5" s="147">
        <v>-5600537</v>
      </c>
      <c r="X5" s="147">
        <v>-5025977</v>
      </c>
      <c r="Y5" s="147">
        <v>-10177664</v>
      </c>
      <c r="Z5" s="147">
        <v>-2391084</v>
      </c>
      <c r="AA5" s="147">
        <v>-6096488</v>
      </c>
      <c r="AB5" s="147">
        <v>-8301644</v>
      </c>
      <c r="AC5" s="147">
        <v>-10476378</v>
      </c>
      <c r="AD5" s="147">
        <v>-2331247</v>
      </c>
      <c r="AE5" s="147">
        <v>-4730049</v>
      </c>
      <c r="AF5" s="147">
        <v>-7613192</v>
      </c>
      <c r="AG5" s="147">
        <v>-10062396</v>
      </c>
      <c r="AH5" s="147">
        <v>-3286314</v>
      </c>
      <c r="AI5" s="147">
        <v>-6653871</v>
      </c>
    </row>
    <row r="6" spans="1:35">
      <c r="A6" s="148" t="s">
        <v>396</v>
      </c>
      <c r="B6" s="148" t="s">
        <v>22</v>
      </c>
      <c r="C6" s="148"/>
      <c r="D6" s="33">
        <v>13490982</v>
      </c>
      <c r="E6" s="33">
        <v>17437224</v>
      </c>
      <c r="F6" s="33">
        <v>4439536</v>
      </c>
      <c r="G6" s="33">
        <v>8353034</v>
      </c>
      <c r="H6" s="33">
        <v>13052312</v>
      </c>
      <c r="I6" s="33">
        <v>14868638</v>
      </c>
      <c r="J6" s="33">
        <v>3482352</v>
      </c>
      <c r="K6" s="33">
        <v>7338732</v>
      </c>
      <c r="L6" s="33">
        <v>11540927</v>
      </c>
      <c r="M6" s="33">
        <v>16706630</v>
      </c>
      <c r="N6" s="33">
        <v>4439288</v>
      </c>
      <c r="O6" s="33">
        <v>8993422</v>
      </c>
      <c r="P6" s="33">
        <v>13490689</v>
      </c>
      <c r="Q6" s="33">
        <v>18579091</v>
      </c>
      <c r="R6" s="33">
        <v>4073306</v>
      </c>
      <c r="S6" s="33">
        <v>8387442</v>
      </c>
      <c r="T6" s="33">
        <v>13259908</v>
      </c>
      <c r="U6" s="33">
        <v>17821592</v>
      </c>
      <c r="V6" s="33">
        <v>4635959</v>
      </c>
      <c r="W6" s="33">
        <v>6481967</v>
      </c>
      <c r="X6" s="33">
        <v>12159886</v>
      </c>
      <c r="Y6" s="119">
        <v>12373638</v>
      </c>
      <c r="Z6" s="33">
        <v>3422289</v>
      </c>
      <c r="AA6" s="33">
        <v>5361829</v>
      </c>
      <c r="AB6" s="33">
        <v>9162523</v>
      </c>
      <c r="AC6" s="33">
        <v>9162523</v>
      </c>
      <c r="AD6" s="33">
        <v>3603187</v>
      </c>
      <c r="AE6" s="33">
        <v>7542233</v>
      </c>
      <c r="AF6" s="33">
        <v>12125880</v>
      </c>
      <c r="AG6" s="33">
        <v>12125880</v>
      </c>
      <c r="AH6" s="33">
        <v>3627654</v>
      </c>
      <c r="AI6" s="33">
        <v>7378529</v>
      </c>
    </row>
    <row r="7" spans="1:35">
      <c r="A7" s="146" t="s">
        <v>397</v>
      </c>
      <c r="B7" s="146" t="s">
        <v>11</v>
      </c>
      <c r="C7" s="146"/>
      <c r="D7" s="119">
        <v>1136165</v>
      </c>
      <c r="E7" s="119">
        <v>1156229</v>
      </c>
      <c r="F7" s="119">
        <v>0</v>
      </c>
      <c r="G7" s="119">
        <v>157262</v>
      </c>
      <c r="H7" s="119">
        <v>805926</v>
      </c>
      <c r="I7" s="119">
        <v>2274611</v>
      </c>
      <c r="J7" s="119">
        <v>555913</v>
      </c>
      <c r="K7" s="119">
        <v>1018321</v>
      </c>
      <c r="L7" s="119">
        <v>1422738</v>
      </c>
      <c r="M7" s="119">
        <v>1815119</v>
      </c>
      <c r="N7" s="119">
        <v>488696</v>
      </c>
      <c r="O7" s="119">
        <v>972557</v>
      </c>
      <c r="P7" s="119">
        <v>1464667</v>
      </c>
      <c r="Q7" s="119">
        <v>1962401</v>
      </c>
      <c r="R7" s="119">
        <v>579596</v>
      </c>
      <c r="S7" s="119">
        <v>1646157</v>
      </c>
      <c r="T7" s="119">
        <v>2184109</v>
      </c>
      <c r="U7" s="119">
        <v>1910693</v>
      </c>
      <c r="V7" s="119">
        <v>22461</v>
      </c>
      <c r="W7" s="119">
        <v>1241868</v>
      </c>
      <c r="X7" s="119">
        <v>1994493</v>
      </c>
      <c r="Y7" s="119">
        <v>3133113</v>
      </c>
      <c r="Z7" s="119">
        <v>799061</v>
      </c>
      <c r="AA7" s="119">
        <v>769365</v>
      </c>
      <c r="AB7" s="119">
        <v>1191628</v>
      </c>
      <c r="AC7" s="119">
        <v>2876181</v>
      </c>
      <c r="AD7" s="119">
        <v>1653074</v>
      </c>
      <c r="AE7" s="119">
        <v>3945019</v>
      </c>
      <c r="AF7" s="119">
        <v>5763959</v>
      </c>
      <c r="AG7" s="119">
        <v>7200139</v>
      </c>
      <c r="AH7" s="119">
        <v>1267601</v>
      </c>
      <c r="AI7" s="119">
        <v>2667330</v>
      </c>
    </row>
    <row r="8" spans="1:35">
      <c r="A8" s="146" t="s">
        <v>398</v>
      </c>
      <c r="B8" s="146" t="s">
        <v>23</v>
      </c>
      <c r="C8" s="146"/>
      <c r="D8" s="149">
        <v>-5020064</v>
      </c>
      <c r="E8" s="149">
        <v>-6432393</v>
      </c>
      <c r="F8" s="149">
        <v>-2111717</v>
      </c>
      <c r="G8" s="149">
        <v>-4165382</v>
      </c>
      <c r="H8" s="149">
        <v>-6370323</v>
      </c>
      <c r="I8" s="149">
        <v>-8362339</v>
      </c>
      <c r="J8" s="149">
        <v>-2393507</v>
      </c>
      <c r="K8" s="149">
        <v>-4779830</v>
      </c>
      <c r="L8" s="149">
        <v>-7285024</v>
      </c>
      <c r="M8" s="149">
        <v>-9901564</v>
      </c>
      <c r="N8" s="149">
        <v>-3062457</v>
      </c>
      <c r="O8" s="149">
        <v>-6113587</v>
      </c>
      <c r="P8" s="149">
        <v>-9044972</v>
      </c>
      <c r="Q8" s="149">
        <v>-12191798</v>
      </c>
      <c r="R8" s="149">
        <v>-3032785</v>
      </c>
      <c r="S8" s="149">
        <v>-6273544</v>
      </c>
      <c r="T8" s="149">
        <v>-9692352</v>
      </c>
      <c r="U8" s="149">
        <v>-13107497</v>
      </c>
      <c r="V8" s="149">
        <v>-3395259</v>
      </c>
      <c r="W8" s="149">
        <v>-4489940</v>
      </c>
      <c r="X8" s="149">
        <v>-10007711</v>
      </c>
      <c r="Y8" s="149">
        <v>-10101493</v>
      </c>
      <c r="Z8" s="149">
        <v>-2391469</v>
      </c>
      <c r="AA8" s="149">
        <v>-3231775</v>
      </c>
      <c r="AB8" s="149">
        <v>-5141550</v>
      </c>
      <c r="AC8" s="149">
        <v>-7994984</v>
      </c>
      <c r="AD8" s="149">
        <v>-2326982</v>
      </c>
      <c r="AE8" s="149">
        <v>-4437501</v>
      </c>
      <c r="AF8" s="149">
        <v>-6532679</v>
      </c>
      <c r="AG8" s="149">
        <v>-9392253</v>
      </c>
      <c r="AH8" s="149">
        <v>-1701385</v>
      </c>
      <c r="AI8" s="149">
        <v>-3911432</v>
      </c>
    </row>
    <row r="9" spans="1:35">
      <c r="A9" s="146" t="s">
        <v>399</v>
      </c>
      <c r="B9" s="146" t="s">
        <v>24</v>
      </c>
      <c r="C9" s="146"/>
      <c r="D9" s="149">
        <v>-1696747</v>
      </c>
      <c r="E9" s="149">
        <v>-1677944</v>
      </c>
      <c r="F9" s="149">
        <v>-10559</v>
      </c>
      <c r="G9" s="149">
        <v>0</v>
      </c>
      <c r="H9" s="149">
        <v>-536436</v>
      </c>
      <c r="I9" s="149">
        <v>-696398</v>
      </c>
      <c r="J9" s="149">
        <v>-70000</v>
      </c>
      <c r="K9" s="149">
        <v>-70000</v>
      </c>
      <c r="L9" s="149">
        <v>-64966</v>
      </c>
      <c r="M9" s="149">
        <v>-78256</v>
      </c>
      <c r="N9" s="149">
        <v>-36000</v>
      </c>
      <c r="O9" s="149">
        <v>-486532</v>
      </c>
      <c r="P9" s="149">
        <v>-543152</v>
      </c>
      <c r="Q9" s="149">
        <v>-709628</v>
      </c>
      <c r="R9" s="149">
        <v>109780</v>
      </c>
      <c r="S9" s="149">
        <v>-43705</v>
      </c>
      <c r="T9" s="149">
        <v>-359315</v>
      </c>
      <c r="U9" s="149">
        <v>-736863</v>
      </c>
      <c r="V9" s="149">
        <v>-414709</v>
      </c>
      <c r="W9" s="149">
        <v>-1262109</v>
      </c>
      <c r="X9" s="149">
        <v>-1262109</v>
      </c>
      <c r="Y9" s="149">
        <v>-1268445</v>
      </c>
      <c r="Z9" s="149">
        <v>-174605</v>
      </c>
      <c r="AA9" s="149">
        <v>-467754</v>
      </c>
      <c r="AB9" s="149">
        <v>-589795</v>
      </c>
      <c r="AC9" s="149">
        <v>-629070</v>
      </c>
      <c r="AD9" s="149">
        <v>-28092</v>
      </c>
      <c r="AE9" s="149">
        <v>-138106</v>
      </c>
      <c r="AF9" s="149">
        <v>-1172019</v>
      </c>
      <c r="AG9" s="149">
        <v>-1589730</v>
      </c>
      <c r="AH9" s="149">
        <v>-80517</v>
      </c>
      <c r="AI9" s="149">
        <v>-433241</v>
      </c>
    </row>
    <row r="10" spans="1:35">
      <c r="A10" s="146" t="s">
        <v>532</v>
      </c>
      <c r="B10" s="146" t="s">
        <v>35</v>
      </c>
      <c r="C10" s="146"/>
      <c r="D10" s="149"/>
      <c r="E10" s="149">
        <v>-3364</v>
      </c>
      <c r="F10" s="149">
        <v>10233</v>
      </c>
      <c r="G10" s="149">
        <v>25878</v>
      </c>
      <c r="H10" s="149">
        <v>25878</v>
      </c>
      <c r="I10" s="149">
        <v>1175072</v>
      </c>
      <c r="J10" s="149">
        <v>56931</v>
      </c>
      <c r="K10" s="149">
        <v>19958</v>
      </c>
      <c r="L10" s="149">
        <v>20378</v>
      </c>
      <c r="M10" s="149">
        <v>45446</v>
      </c>
      <c r="N10" s="149">
        <v>927</v>
      </c>
      <c r="O10" s="149">
        <v>16316</v>
      </c>
      <c r="P10" s="149">
        <v>21973</v>
      </c>
      <c r="Q10" s="149">
        <v>55586</v>
      </c>
      <c r="R10" s="149">
        <v>21873</v>
      </c>
      <c r="S10" s="149">
        <v>50587</v>
      </c>
      <c r="T10" s="149">
        <v>71978</v>
      </c>
      <c r="U10" s="149">
        <v>100663</v>
      </c>
      <c r="V10" s="149">
        <v>572</v>
      </c>
      <c r="W10" s="149">
        <v>38485</v>
      </c>
      <c r="X10" s="149">
        <v>45106</v>
      </c>
      <c r="Y10" s="149">
        <v>54752</v>
      </c>
      <c r="Z10" s="149">
        <v>198</v>
      </c>
      <c r="AA10" s="149">
        <v>2679</v>
      </c>
      <c r="AB10" s="149">
        <v>13309</v>
      </c>
      <c r="AC10" s="149">
        <v>36070</v>
      </c>
      <c r="AD10" s="149">
        <v>4361</v>
      </c>
      <c r="AE10" s="149">
        <v>34288</v>
      </c>
      <c r="AF10" s="149">
        <v>171699</v>
      </c>
      <c r="AG10" s="149">
        <v>188119</v>
      </c>
      <c r="AH10" s="149">
        <v>11151</v>
      </c>
      <c r="AI10" s="149">
        <v>13582</v>
      </c>
    </row>
    <row r="11" spans="1:35">
      <c r="A11" s="146" t="s">
        <v>400</v>
      </c>
      <c r="B11" s="146" t="s">
        <v>25</v>
      </c>
      <c r="C11" s="146"/>
      <c r="D11" s="149">
        <v>-581730</v>
      </c>
      <c r="E11" s="149">
        <v>-697002</v>
      </c>
      <c r="F11" s="149">
        <v>-138282</v>
      </c>
      <c r="G11" s="149">
        <v>-291580</v>
      </c>
      <c r="H11" s="149">
        <v>-445727</v>
      </c>
      <c r="I11" s="149">
        <v>-609081</v>
      </c>
      <c r="J11" s="149">
        <v>-68113</v>
      </c>
      <c r="K11" s="149">
        <v>-55037</v>
      </c>
      <c r="L11" s="149">
        <v>-100427</v>
      </c>
      <c r="M11" s="149">
        <v>-140899</v>
      </c>
      <c r="N11" s="149">
        <v>-38289</v>
      </c>
      <c r="O11" s="149">
        <v>-84862</v>
      </c>
      <c r="P11" s="149">
        <v>-134294</v>
      </c>
      <c r="Q11" s="149">
        <v>-181224</v>
      </c>
      <c r="R11" s="149">
        <v>-54884</v>
      </c>
      <c r="S11" s="149">
        <v>-112886</v>
      </c>
      <c r="T11" s="149">
        <v>-180689</v>
      </c>
      <c r="U11" s="149">
        <v>-226204</v>
      </c>
      <c r="V11" s="149">
        <v>-47564</v>
      </c>
      <c r="W11" s="149">
        <v>-98433</v>
      </c>
      <c r="X11" s="149">
        <v>-131765</v>
      </c>
      <c r="Y11" s="149">
        <v>-172210</v>
      </c>
      <c r="Z11" s="149">
        <v>-41145</v>
      </c>
      <c r="AA11" s="149">
        <v>-84622</v>
      </c>
      <c r="AB11" s="149">
        <v>-119026</v>
      </c>
      <c r="AC11" s="149">
        <v>-162768</v>
      </c>
      <c r="AD11" s="149">
        <v>-43330</v>
      </c>
      <c r="AE11" s="149">
        <v>-94422</v>
      </c>
      <c r="AF11" s="149">
        <v>-126060</v>
      </c>
      <c r="AG11" s="149">
        <v>-172472</v>
      </c>
      <c r="AH11" s="149">
        <v>-48308</v>
      </c>
      <c r="AI11" s="149">
        <v>-133890</v>
      </c>
    </row>
    <row r="12" spans="1:35">
      <c r="A12" s="146" t="s">
        <v>401</v>
      </c>
      <c r="B12" s="146" t="s">
        <v>26</v>
      </c>
      <c r="C12" s="146"/>
      <c r="D12" s="147">
        <v>707169</v>
      </c>
      <c r="E12" s="147">
        <v>707474</v>
      </c>
      <c r="F12" s="147">
        <v>-34842</v>
      </c>
      <c r="G12" s="147">
        <v>-126735</v>
      </c>
      <c r="H12" s="147">
        <v>-170335</v>
      </c>
      <c r="I12" s="147">
        <v>-103594</v>
      </c>
      <c r="J12" s="147">
        <v>-15195</v>
      </c>
      <c r="K12" s="147">
        <v>-16548</v>
      </c>
      <c r="L12" s="147">
        <v>-29068</v>
      </c>
      <c r="M12" s="147">
        <v>-15620</v>
      </c>
      <c r="N12" s="147">
        <v>-21959</v>
      </c>
      <c r="O12" s="147">
        <v>389637</v>
      </c>
      <c r="P12" s="147">
        <v>462916</v>
      </c>
      <c r="Q12" s="147">
        <v>707406</v>
      </c>
      <c r="R12" s="147">
        <v>-107640</v>
      </c>
      <c r="S12" s="147">
        <v>-94042</v>
      </c>
      <c r="T12" s="147">
        <v>250005</v>
      </c>
      <c r="U12" s="147">
        <v>499278</v>
      </c>
      <c r="V12" s="147">
        <v>395587</v>
      </c>
      <c r="W12" s="147">
        <v>330492</v>
      </c>
      <c r="X12" s="147">
        <v>319351</v>
      </c>
      <c r="Y12" s="147">
        <v>298034</v>
      </c>
      <c r="Z12" s="147">
        <v>-11963</v>
      </c>
      <c r="AA12" s="147">
        <v>-19524</v>
      </c>
      <c r="AB12" s="147">
        <v>9667</v>
      </c>
      <c r="AC12" s="147">
        <v>27976</v>
      </c>
      <c r="AD12" s="147">
        <v>-20309</v>
      </c>
      <c r="AE12" s="147">
        <v>5628</v>
      </c>
      <c r="AF12" s="147">
        <v>22270</v>
      </c>
      <c r="AG12" s="147">
        <v>-73301</v>
      </c>
      <c r="AH12" s="147">
        <v>-145581</v>
      </c>
      <c r="AI12" s="147">
        <v>-139862</v>
      </c>
    </row>
    <row r="13" spans="1:35">
      <c r="A13" s="148" t="s">
        <v>403</v>
      </c>
      <c r="B13" s="148" t="s">
        <v>1</v>
      </c>
      <c r="C13" s="148"/>
      <c r="D13" s="33">
        <v>8035775</v>
      </c>
      <c r="E13" s="33">
        <v>10490224</v>
      </c>
      <c r="F13" s="33">
        <v>2154369</v>
      </c>
      <c r="G13" s="33">
        <v>3952477</v>
      </c>
      <c r="H13" s="33">
        <v>6361295</v>
      </c>
      <c r="I13" s="33">
        <v>8546909</v>
      </c>
      <c r="J13" s="33">
        <v>1548381</v>
      </c>
      <c r="K13" s="33">
        <v>3455596</v>
      </c>
      <c r="L13" s="33">
        <v>5504558</v>
      </c>
      <c r="M13" s="33">
        <v>8430856</v>
      </c>
      <c r="N13" s="33">
        <v>1770206</v>
      </c>
      <c r="O13" s="33">
        <v>3686951</v>
      </c>
      <c r="P13" s="33">
        <v>5717827</v>
      </c>
      <c r="Q13" s="33">
        <v>8221834</v>
      </c>
      <c r="R13" s="33">
        <v>1589246</v>
      </c>
      <c r="S13" s="33">
        <v>3560009</v>
      </c>
      <c r="T13" s="33">
        <v>5533644</v>
      </c>
      <c r="U13" s="33">
        <v>6261662</v>
      </c>
      <c r="V13" s="33">
        <v>1197047</v>
      </c>
      <c r="W13" s="33">
        <v>2242330</v>
      </c>
      <c r="X13" s="33">
        <v>3117251</v>
      </c>
      <c r="Y13" s="33">
        <v>4317389</v>
      </c>
      <c r="Z13" s="33">
        <v>1602366</v>
      </c>
      <c r="AA13" s="33">
        <v>2330198</v>
      </c>
      <c r="AB13" s="33">
        <v>4526756</v>
      </c>
      <c r="AC13" s="33">
        <v>7553947</v>
      </c>
      <c r="AD13" s="33">
        <v>2841909</v>
      </c>
      <c r="AE13" s="33">
        <v>6857139</v>
      </c>
      <c r="AF13" s="33">
        <v>10253050</v>
      </c>
      <c r="AG13" s="33">
        <v>12835850</v>
      </c>
      <c r="AH13" s="33">
        <v>2930615</v>
      </c>
      <c r="AI13" s="33">
        <v>5441016</v>
      </c>
    </row>
    <row r="14" spans="1:35">
      <c r="A14" s="146" t="s">
        <v>404</v>
      </c>
      <c r="B14" s="146" t="s">
        <v>27</v>
      </c>
      <c r="C14" s="146"/>
      <c r="D14" s="150">
        <v>-1461939</v>
      </c>
      <c r="E14" s="150">
        <v>-1905931</v>
      </c>
      <c r="F14" s="150">
        <v>-373239</v>
      </c>
      <c r="G14" s="150">
        <v>-679068</v>
      </c>
      <c r="H14" s="150">
        <v>-1178255</v>
      </c>
      <c r="I14" s="150">
        <v>-1607654</v>
      </c>
      <c r="J14" s="150">
        <v>-279684</v>
      </c>
      <c r="K14" s="150">
        <v>-663614</v>
      </c>
      <c r="L14" s="150">
        <v>-1142882</v>
      </c>
      <c r="M14" s="150">
        <v>-1765275</v>
      </c>
      <c r="N14" s="150">
        <v>-333059</v>
      </c>
      <c r="O14" s="150">
        <v>-693630</v>
      </c>
      <c r="P14" s="150">
        <v>-1116448</v>
      </c>
      <c r="Q14" s="150">
        <v>-1659014</v>
      </c>
      <c r="R14" s="150">
        <v>-361697</v>
      </c>
      <c r="S14" s="150">
        <v>-636177</v>
      </c>
      <c r="T14" s="150">
        <v>-1046156</v>
      </c>
      <c r="U14" s="150">
        <v>-1051732</v>
      </c>
      <c r="V14" s="150">
        <v>-126707</v>
      </c>
      <c r="W14" s="150">
        <v>-243601</v>
      </c>
      <c r="X14" s="150">
        <v>-402692</v>
      </c>
      <c r="Y14" s="150">
        <v>-479877</v>
      </c>
      <c r="Z14" s="150">
        <v>-168722</v>
      </c>
      <c r="AA14" s="150">
        <v>-111311</v>
      </c>
      <c r="AB14" s="150">
        <v>-441741</v>
      </c>
      <c r="AC14" s="150">
        <v>-652875</v>
      </c>
      <c r="AD14" s="150">
        <v>-270252</v>
      </c>
      <c r="AE14" s="150">
        <v>-490858</v>
      </c>
      <c r="AF14" s="150">
        <v>-927591</v>
      </c>
      <c r="AG14" s="150">
        <v>-1325083</v>
      </c>
      <c r="AH14" s="150">
        <v>-565407</v>
      </c>
      <c r="AI14" s="150">
        <v>-660208</v>
      </c>
    </row>
    <row r="15" spans="1:35" ht="29">
      <c r="A15" s="148" t="s">
        <v>405</v>
      </c>
      <c r="B15" s="148" t="s">
        <v>2</v>
      </c>
      <c r="C15" s="148"/>
      <c r="D15" s="33">
        <v>6573836</v>
      </c>
      <c r="E15" s="33">
        <v>8584293</v>
      </c>
      <c r="F15" s="33">
        <v>1781130</v>
      </c>
      <c r="G15" s="33">
        <v>3273409</v>
      </c>
      <c r="H15" s="33">
        <v>5183040</v>
      </c>
      <c r="I15" s="33">
        <v>6939255</v>
      </c>
      <c r="J15" s="33">
        <v>1268697</v>
      </c>
      <c r="K15" s="33">
        <v>2791982</v>
      </c>
      <c r="L15" s="33">
        <v>4361676</v>
      </c>
      <c r="M15" s="33">
        <v>6665581</v>
      </c>
      <c r="N15" s="33">
        <v>1437147</v>
      </c>
      <c r="O15" s="33">
        <v>2993321</v>
      </c>
      <c r="P15" s="33">
        <v>4601379</v>
      </c>
      <c r="Q15" s="33">
        <v>6562820</v>
      </c>
      <c r="R15" s="33">
        <v>1227549</v>
      </c>
      <c r="S15" s="33">
        <v>2923832</v>
      </c>
      <c r="T15" s="33">
        <v>4487488</v>
      </c>
      <c r="U15" s="33">
        <v>5209930</v>
      </c>
      <c r="V15" s="33">
        <v>1070340</v>
      </c>
      <c r="W15" s="33">
        <v>1998729</v>
      </c>
      <c r="X15" s="33">
        <v>2714559</v>
      </c>
      <c r="Y15" s="33">
        <v>3837512</v>
      </c>
      <c r="Z15" s="33">
        <v>1433644</v>
      </c>
      <c r="AA15" s="33">
        <v>2218887</v>
      </c>
      <c r="AB15" s="33">
        <v>4085015</v>
      </c>
      <c r="AC15" s="33">
        <v>6901072</v>
      </c>
      <c r="AD15" s="33">
        <v>2571657</v>
      </c>
      <c r="AE15" s="33">
        <v>6366281</v>
      </c>
      <c r="AF15" s="33">
        <v>9325459</v>
      </c>
      <c r="AG15" s="33">
        <v>11510767</v>
      </c>
      <c r="AH15" s="33">
        <v>2365208</v>
      </c>
      <c r="AI15" s="33">
        <v>4780808</v>
      </c>
    </row>
    <row r="16" spans="1:35" ht="29">
      <c r="A16" s="146" t="s">
        <v>406</v>
      </c>
      <c r="B16" s="146" t="s">
        <v>3</v>
      </c>
      <c r="C16" s="146"/>
      <c r="D16" s="151">
        <v>0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</row>
    <row r="17" spans="1:35" ht="15" thickBot="1">
      <c r="A17" s="148" t="s">
        <v>393</v>
      </c>
      <c r="B17" s="148" t="s">
        <v>4</v>
      </c>
      <c r="C17" s="148"/>
      <c r="D17" s="131">
        <v>6573836</v>
      </c>
      <c r="E17" s="131">
        <v>8584293</v>
      </c>
      <c r="F17" s="131">
        <v>1781130</v>
      </c>
      <c r="G17" s="131">
        <v>3273409</v>
      </c>
      <c r="H17" s="131">
        <v>5183040</v>
      </c>
      <c r="I17" s="131">
        <v>6939255</v>
      </c>
      <c r="J17" s="131">
        <v>1268697</v>
      </c>
      <c r="K17" s="131">
        <v>2791982</v>
      </c>
      <c r="L17" s="131">
        <v>4361676</v>
      </c>
      <c r="M17" s="131">
        <v>6665581</v>
      </c>
      <c r="N17" s="131">
        <v>1437147</v>
      </c>
      <c r="O17" s="131">
        <v>2993321</v>
      </c>
      <c r="P17" s="131">
        <v>4601379</v>
      </c>
      <c r="Q17" s="131">
        <v>6562820</v>
      </c>
      <c r="R17" s="131">
        <v>1227549</v>
      </c>
      <c r="S17" s="131">
        <v>2923832</v>
      </c>
      <c r="T17" s="131">
        <v>4487488</v>
      </c>
      <c r="U17" s="131">
        <v>5209930</v>
      </c>
      <c r="V17" s="131">
        <v>1070340</v>
      </c>
      <c r="W17" s="131">
        <v>1998729</v>
      </c>
      <c r="X17" s="131">
        <v>2714559</v>
      </c>
      <c r="Y17" s="131">
        <v>3837512</v>
      </c>
      <c r="Z17" s="131">
        <v>1433644</v>
      </c>
      <c r="AA17" s="131">
        <v>2218887</v>
      </c>
      <c r="AB17" s="131">
        <v>4085015</v>
      </c>
      <c r="AC17" s="131">
        <v>6901072</v>
      </c>
      <c r="AD17" s="131">
        <v>2571657</v>
      </c>
      <c r="AE17" s="131">
        <v>6366281</v>
      </c>
      <c r="AF17" s="131">
        <v>9325459</v>
      </c>
      <c r="AG17" s="131">
        <v>11510767</v>
      </c>
      <c r="AH17" s="131">
        <v>2365208</v>
      </c>
      <c r="AI17" s="131">
        <v>4780808</v>
      </c>
    </row>
    <row r="18" spans="1:35" ht="12" customHeight="1" thickTop="1">
      <c r="A18" s="148"/>
      <c r="B18" s="148"/>
      <c r="C18" s="148"/>
      <c r="D18" s="20" t="s">
        <v>150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31">
        <v>0</v>
      </c>
      <c r="P18" s="31"/>
      <c r="Q18" s="31">
        <v>0</v>
      </c>
      <c r="R18" s="31">
        <v>0</v>
      </c>
      <c r="S18" s="20">
        <v>0</v>
      </c>
      <c r="T18" s="20">
        <v>0</v>
      </c>
      <c r="U18" s="20">
        <v>0</v>
      </c>
      <c r="V18" s="20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</row>
    <row r="19" spans="1:35">
      <c r="A19" s="142" t="s">
        <v>407</v>
      </c>
      <c r="B19" s="142" t="s">
        <v>5</v>
      </c>
      <c r="C19" s="142"/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31">
        <v>0</v>
      </c>
      <c r="P19" s="31"/>
      <c r="Q19" s="31">
        <v>0</v>
      </c>
      <c r="R19" s="31">
        <v>0</v>
      </c>
      <c r="S19" s="20">
        <v>0</v>
      </c>
      <c r="T19" s="20">
        <v>0</v>
      </c>
      <c r="U19" s="20">
        <v>0</v>
      </c>
      <c r="V19" s="20"/>
      <c r="W19" s="20"/>
      <c r="X19" s="20"/>
      <c r="Y19" s="20" t="s">
        <v>0</v>
      </c>
      <c r="Z19" s="20" t="s">
        <v>0</v>
      </c>
      <c r="AA19" s="20" t="s">
        <v>0</v>
      </c>
      <c r="AB19" s="20" t="s">
        <v>0</v>
      </c>
      <c r="AC19" s="20" t="s">
        <v>0</v>
      </c>
      <c r="AD19" s="20" t="s">
        <v>0</v>
      </c>
      <c r="AE19" s="20" t="s">
        <v>0</v>
      </c>
      <c r="AF19" s="20" t="s">
        <v>0</v>
      </c>
      <c r="AG19" s="20" t="s">
        <v>0</v>
      </c>
      <c r="AH19" s="20" t="s">
        <v>0</v>
      </c>
      <c r="AI19" s="20" t="s">
        <v>0</v>
      </c>
    </row>
    <row r="20" spans="1:35" ht="29">
      <c r="A20" s="146" t="s">
        <v>408</v>
      </c>
      <c r="B20" s="146" t="s">
        <v>6</v>
      </c>
      <c r="C20" s="146"/>
      <c r="D20" s="119">
        <v>6573836</v>
      </c>
      <c r="E20" s="119">
        <v>8584293</v>
      </c>
      <c r="F20" s="119">
        <v>1781130</v>
      </c>
      <c r="G20" s="119">
        <v>3273409</v>
      </c>
      <c r="H20" s="119">
        <v>5183040</v>
      </c>
      <c r="I20" s="119">
        <v>6939255</v>
      </c>
      <c r="J20" s="119">
        <v>1268697</v>
      </c>
      <c r="K20" s="119">
        <v>2791982</v>
      </c>
      <c r="L20" s="119">
        <v>4361676</v>
      </c>
      <c r="M20" s="119">
        <v>6665581</v>
      </c>
      <c r="N20" s="119">
        <v>1437147</v>
      </c>
      <c r="O20" s="119">
        <v>2993321</v>
      </c>
      <c r="P20" s="119">
        <v>4601379</v>
      </c>
      <c r="Q20" s="119">
        <v>6562820</v>
      </c>
      <c r="R20" s="119">
        <v>1227549</v>
      </c>
      <c r="S20" s="119">
        <v>2923832</v>
      </c>
      <c r="T20" s="119">
        <v>4487488</v>
      </c>
      <c r="U20" s="119">
        <v>5209930</v>
      </c>
      <c r="V20" s="119">
        <v>1070340</v>
      </c>
      <c r="W20" s="119">
        <v>1998729</v>
      </c>
      <c r="X20" s="119">
        <v>2714559</v>
      </c>
      <c r="Y20" s="119">
        <v>3837512</v>
      </c>
      <c r="Z20" s="119">
        <v>1433644</v>
      </c>
      <c r="AA20" s="119">
        <v>2218887</v>
      </c>
      <c r="AB20" s="119">
        <v>4085015</v>
      </c>
      <c r="AC20" s="119">
        <v>6901072</v>
      </c>
      <c r="AD20" s="119">
        <v>2571657</v>
      </c>
      <c r="AE20" s="119">
        <v>6366281</v>
      </c>
      <c r="AF20" s="119">
        <v>9325459</v>
      </c>
      <c r="AG20" s="119">
        <v>11510767</v>
      </c>
      <c r="AH20" s="119">
        <v>2365208</v>
      </c>
      <c r="AI20" s="119">
        <v>4780808</v>
      </c>
    </row>
    <row r="21" spans="1:35" ht="29">
      <c r="A21" s="146" t="s">
        <v>409</v>
      </c>
      <c r="B21" s="146" t="s">
        <v>7</v>
      </c>
      <c r="C21" s="146"/>
      <c r="D21" s="151">
        <v>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</row>
    <row r="22" spans="1:35" ht="15" thickBot="1">
      <c r="A22" s="148" t="s">
        <v>393</v>
      </c>
      <c r="B22" s="148" t="s">
        <v>4</v>
      </c>
      <c r="C22" s="148"/>
      <c r="D22" s="131">
        <v>6573836</v>
      </c>
      <c r="E22" s="131">
        <v>8584293</v>
      </c>
      <c r="F22" s="131">
        <v>1781130</v>
      </c>
      <c r="G22" s="131">
        <v>3273409</v>
      </c>
      <c r="H22" s="131">
        <v>5183040</v>
      </c>
      <c r="I22" s="131">
        <v>6939255</v>
      </c>
      <c r="J22" s="131">
        <v>1268697</v>
      </c>
      <c r="K22" s="131">
        <v>2791982</v>
      </c>
      <c r="L22" s="131">
        <v>4361676</v>
      </c>
      <c r="M22" s="131">
        <v>6665581</v>
      </c>
      <c r="N22" s="131">
        <v>1437147</v>
      </c>
      <c r="O22" s="131">
        <v>2993321</v>
      </c>
      <c r="P22" s="131">
        <v>4601379</v>
      </c>
      <c r="Q22" s="131">
        <v>6562820</v>
      </c>
      <c r="R22" s="131">
        <v>1227549</v>
      </c>
      <c r="S22" s="131">
        <v>2923832</v>
      </c>
      <c r="T22" s="131">
        <v>4487488</v>
      </c>
      <c r="U22" s="131">
        <v>5209930</v>
      </c>
      <c r="V22" s="131">
        <v>1070340</v>
      </c>
      <c r="W22" s="131">
        <v>1998729</v>
      </c>
      <c r="X22" s="131">
        <v>2714559</v>
      </c>
      <c r="Y22" s="131">
        <v>3837512</v>
      </c>
      <c r="Z22" s="131">
        <v>1433644</v>
      </c>
      <c r="AA22" s="131">
        <v>2218887</v>
      </c>
      <c r="AB22" s="131">
        <v>4085015</v>
      </c>
      <c r="AC22" s="131">
        <v>6901072</v>
      </c>
      <c r="AD22" s="131">
        <v>2571657</v>
      </c>
      <c r="AE22" s="131">
        <v>6366281</v>
      </c>
      <c r="AF22" s="131">
        <v>9325459</v>
      </c>
      <c r="AG22" s="131">
        <v>11510767</v>
      </c>
      <c r="AH22" s="131">
        <v>2365208</v>
      </c>
      <c r="AI22" s="131">
        <v>4780808</v>
      </c>
    </row>
    <row r="23" spans="1:35" ht="15" thickTop="1">
      <c r="A23" s="148"/>
      <c r="B23" s="148"/>
      <c r="C23" s="14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</row>
    <row r="24" spans="1:35">
      <c r="A24" s="142"/>
      <c r="B24" s="142"/>
      <c r="C24" s="142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</sheetData>
  <conditionalFormatting sqref="A22">
    <cfRule type="duplicateValues" dxfId="30" priority="15"/>
  </conditionalFormatting>
  <conditionalFormatting sqref="B22:T22">
    <cfRule type="duplicateValues" dxfId="29" priority="18"/>
  </conditionalFormatting>
  <conditionalFormatting sqref="U22">
    <cfRule type="duplicateValues" dxfId="28" priority="17"/>
  </conditionalFormatting>
  <conditionalFormatting sqref="V22">
    <cfRule type="duplicateValues" dxfId="27" priority="16"/>
  </conditionalFormatting>
  <conditionalFormatting sqref="W22">
    <cfRule type="duplicateValues" dxfId="26" priority="14"/>
  </conditionalFormatting>
  <conditionalFormatting sqref="X22">
    <cfRule type="duplicateValues" dxfId="25" priority="13"/>
  </conditionalFormatting>
  <conditionalFormatting sqref="Y22">
    <cfRule type="duplicateValues" dxfId="24" priority="6"/>
  </conditionalFormatting>
  <conditionalFormatting sqref="Z22">
    <cfRule type="duplicateValues" dxfId="23" priority="3"/>
  </conditionalFormatting>
  <conditionalFormatting sqref="AA22">
    <cfRule type="duplicateValues" dxfId="22" priority="2"/>
  </conditionalFormatting>
  <conditionalFormatting sqref="AB22">
    <cfRule type="duplicateValues" dxfId="21" priority="1"/>
  </conditionalFormatting>
  <conditionalFormatting sqref="AC22:AI22">
    <cfRule type="duplicateValues" dxfId="20" priority="107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ze xmlns="623b4f6c-9fcb-4d66-9f4a-ff1ed9bbba0f" xsi:nil="true"/>
    <TaxCatchAll xmlns="519813b8-3939-4999-9fd2-de92da01bdef" xsi:nil="true"/>
    <lcf76f155ced4ddcb4097134ff3c332f xmlns="623b4f6c-9fcb-4d66-9f4a-ff1ed9bbba0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662E632DEED14FB6E8351D357BC161" ma:contentTypeVersion="18" ma:contentTypeDescription="Create a new document." ma:contentTypeScope="" ma:versionID="288a5de508651125ac481df6d9aae71d">
  <xsd:schema xmlns:xsd="http://www.w3.org/2001/XMLSchema" xmlns:xs="http://www.w3.org/2001/XMLSchema" xmlns:p="http://schemas.microsoft.com/office/2006/metadata/properties" xmlns:ns2="519813b8-3939-4999-9fd2-de92da01bdef" xmlns:ns3="623b4f6c-9fcb-4d66-9f4a-ff1ed9bbba0f" targetNamespace="http://schemas.microsoft.com/office/2006/metadata/properties" ma:root="true" ma:fieldsID="cf4d0de8450ea7e327d457d5afd0ceff" ns2:_="" ns3:_="">
    <xsd:import namespace="519813b8-3939-4999-9fd2-de92da01bdef"/>
    <xsd:import namespace="623b4f6c-9fcb-4d66-9f4a-ff1ed9bbba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Size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813b8-3939-4999-9fd2-de92da01bd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387d79b-b05d-4927-9354-e3d8f390760d}" ma:internalName="TaxCatchAll" ma:showField="CatchAllData" ma:web="519813b8-3939-4999-9fd2-de92da01bd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b4f6c-9fcb-4d66-9f4a-ff1ed9bb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Size" ma:index="21" nillable="true" ma:displayName="Size" ma:decimals="0" ma:internalName="Siz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5bb3594-ff73-49dd-8757-e525356ee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E9CEFC-51B8-4467-B884-BE4D5842B9B4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623b4f6c-9fcb-4d66-9f4a-ff1ed9bbba0f"/>
    <ds:schemaRef ds:uri="519813b8-3939-4999-9fd2-de92da01bde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A30E7A-FDE2-4D87-803F-CE3892D5FE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9813b8-3939-4999-9fd2-de92da01bdef"/>
    <ds:schemaRef ds:uri="623b4f6c-9fcb-4d66-9f4a-ff1ed9bb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4998C4-C2E7-4C64-8647-299CA21A09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8</vt:i4>
      </vt:variant>
    </vt:vector>
  </HeadingPairs>
  <TitlesOfParts>
    <vt:vector size="27" baseType="lpstr">
      <vt:lpstr>EERR Banco</vt:lpstr>
      <vt:lpstr>Balance Banco</vt:lpstr>
      <vt:lpstr>Activo_Vida</vt:lpstr>
      <vt:lpstr>Pasivo_Vida</vt:lpstr>
      <vt:lpstr>Resultado_Vida</vt:lpstr>
      <vt:lpstr>Activo_Pasivo_Valores</vt:lpstr>
      <vt:lpstr>Activo_Pasivo_AGF</vt:lpstr>
      <vt:lpstr>Resultado_Valores</vt:lpstr>
      <vt:lpstr>Resultado_AGF</vt:lpstr>
      <vt:lpstr>Activo_Pasivo_Factoring</vt:lpstr>
      <vt:lpstr>Resultado_Factoring</vt:lpstr>
      <vt:lpstr>Protecta Security</vt:lpstr>
      <vt:lpstr>Dividendos_Percibidos_por_GS</vt:lpstr>
      <vt:lpstr>Activo_GS</vt:lpstr>
      <vt:lpstr>Pasivo_GS</vt:lpstr>
      <vt:lpstr>Resultado_GS</vt:lpstr>
      <vt:lpstr>GS_IPS_Individual</vt:lpstr>
      <vt:lpstr>Balance Banco - Histórico</vt:lpstr>
      <vt:lpstr>EERR Banco - Histórico</vt:lpstr>
      <vt:lpstr>Activo_Pasivo_AGF!Área_de_impresión</vt:lpstr>
      <vt:lpstr>Activo_Pasivo_Factoring!Área_de_impresión</vt:lpstr>
      <vt:lpstr>Activo_Pasivo_Valores!Área_de_impresión</vt:lpstr>
      <vt:lpstr>Activo_Vida!Área_de_impresión</vt:lpstr>
      <vt:lpstr>Pasivo_Vida!Área_de_impresión</vt:lpstr>
      <vt:lpstr>Resultado_Factoring!Área_de_impresión</vt:lpstr>
      <vt:lpstr>Resultado_Valores!Área_de_impresión</vt:lpstr>
      <vt:lpstr>Resultado_Vida!Área_de_impresión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pbralic</dc:creator>
  <cp:lastModifiedBy>María José Fuller Uribe</cp:lastModifiedBy>
  <cp:lastPrinted>2018-06-11T19:11:29Z</cp:lastPrinted>
  <dcterms:created xsi:type="dcterms:W3CDTF">2015-11-12T14:11:37Z</dcterms:created>
  <dcterms:modified xsi:type="dcterms:W3CDTF">2023-08-23T21:02:34Z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0x010100D2662E632DEED14FB6E8351D357BC161</vt:lpwstr>
  </property>
  <property fmtid="{D5CDD505-2E9C-101B-9397-08002B2CF9AE}" pid="3" name="AuthorIds_UIVersion_1536">
    <vt:lpwstr>13</vt:lpwstr>
  </property>
  <property fmtid="{D5CDD505-2E9C-101B-9397-08002B2CF9AE}" pid="4" name="AuthorIds_UIVersion_512">
    <vt:lpwstr>13</vt:lpwstr>
  </property>
  <property fmtid="{D5CDD505-2E9C-101B-9397-08002B2CF9AE}" pid="5" name="AuthorIds_UIVersion_1024">
    <vt:lpwstr>13</vt:lpwstr>
  </property>
  <property fmtid="{D5CDD505-2E9C-101B-9397-08002B2CF9AE}" pid="6" name="AuthorIds_UIVersion_2560">
    <vt:lpwstr>13</vt:lpwstr>
  </property>
  <property fmtid="{D5CDD505-2E9C-101B-9397-08002B2CF9AE}" pid="7" name="WorkbookGuid">
    <vt:lpwstr>be1b951a-99c9-4071-bd43-f721a4337ba1</vt:lpwstr>
  </property>
  <property fmtid="{D5CDD505-2E9C-101B-9397-08002B2CF9AE}" pid="8" name="EcoUpdateId">
    <vt:lpwstr>1372370483</vt:lpwstr>
  </property>
  <property fmtid="{D5CDD505-2E9C-101B-9397-08002B2CF9AE}" pid="9" name="EcoUpdateMessage">
    <vt:lpwstr>2023/06/27-22:01:23</vt:lpwstr>
  </property>
  <property fmtid="{D5CDD505-2E9C-101B-9397-08002B2CF9AE}" pid="10" name="EcoUpdateStatus">
    <vt:lpwstr>2023-06-27=BRA:St,ME,Fd,TP;USA:St,ME;ARG:St,ME,TP;MEX:St,ME,Fd,TP;CHL:St,ME;PER:St,ME,Fd|2022-10-17=USA:TP|2023-06-26=ARG:Fd;CHL:Fd;COL:St,ME|2021-11-17=CHL:TP|2014-02-26=VEN:St|2002-11-08=JPN:St|2023-06-23=GBR:St,ME;COL:Fd|2016-08-18=NNN:St|2023-06-22=PER:TP|2007-01-31=ESP:St|2003-01-29=CHN:St|2003-01-28=TWN:St|2003-01-30=HKG:St;KOR:St|2023-01-19=OTH:St</vt:lpwstr>
  </property>
  <property fmtid="{D5CDD505-2E9C-101B-9397-08002B2CF9AE}" pid="11" name="MediaServiceImageTags">
    <vt:lpwstr/>
  </property>
</Properties>
</file>